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57601" yWindow="285" windowWidth="15195" windowHeight="7425" tabRatio="679" activeTab="3"/>
  </bookViews>
  <sheets>
    <sheet name="Drivers Prioritisation" sheetId="1" r:id="rId1"/>
    <sheet name="Driver Descriptions" sheetId="2" r:id="rId2"/>
    <sheet name="Data Entry &amp; Driver Calculation" sheetId="3" r:id="rId3"/>
    <sheet name="Business Case Result" sheetId="4" r:id="rId4"/>
  </sheets>
  <definedNames>
    <definedName name="_xlnm.Print_Area" localSheetId="3">'Business Case Result'!$A$1:$K$40</definedName>
    <definedName name="_xlnm.Print_Area" localSheetId="2">'Data Entry &amp; Driver Calculation'!$A$1:$J$142</definedName>
    <definedName name="_xlnm.Print_Titles" localSheetId="2">'Data Entry &amp; Driver Calculation'!$2:$20</definedName>
    <definedName name="OLE_LINK1" localSheetId="1">'Driver Descriptions'!$D$7</definedName>
    <definedName name="option">'Drivers Prioritisation'!#REF!</definedName>
  </definedNames>
  <calcPr fullCalcOnLoad="1"/>
</workbook>
</file>

<file path=xl/comments1.xml><?xml version="1.0" encoding="utf-8"?>
<comments xmlns="http://schemas.openxmlformats.org/spreadsheetml/2006/main">
  <authors>
    <author>david.s.todd</author>
  </authors>
  <commentList>
    <comment ref="H4" authorId="0">
      <text>
        <r>
          <rPr>
            <b/>
            <sz val="9"/>
            <rFont val="Tahoma"/>
            <family val="2"/>
          </rPr>
          <t>To be agreed by Retailer &amp; Manufacturer on a Case by Case basis</t>
        </r>
        <r>
          <rPr>
            <sz val="8"/>
            <rFont val="Tahoma"/>
            <family val="0"/>
          </rPr>
          <t xml:space="preserve">
</t>
        </r>
      </text>
    </comment>
  </commentList>
</comments>
</file>

<file path=xl/sharedStrings.xml><?xml version="1.0" encoding="utf-8"?>
<sst xmlns="http://schemas.openxmlformats.org/spreadsheetml/2006/main" count="490" uniqueCount="252">
  <si>
    <t>Beschädigungen an Produkten treten mit größerer Wahrscheinlichkeit auf, wenn die Artikel öfter bewegt werden oder wenn die sekundäre Verpackung nicht die funktionalen Anforderungen erfüllt, z. B. "Leicht zu öffnen". Durch SRP müssen einzelne Verbrauchereinheiten seltener angepackt werden, weil das Auffüllen (und erneutes Merchandising) mit einem Handgriff geschieht. Durch die Erfüllung der funktionalen Anforderungen, dass SRP "Leicht zu öffnen" (z. B. die Verwendung von Werkzeug wie Messer vermeiden) und "Leicht in das Verkaufsregal zu packen" (z. B.  Regal-Trays müssen immer stabil bleiben) sein müssen, kann die Zahl von Produktbeschädigungen weiter verringert werden. Eine SRP-Lösung kann außerdem dazu beitragen, dass das Produkt nicht umkippt, wenn der Käufer es herausnimmt und wieder zurückstellt. Vorteile können sich auch bei der Bestandsrotation im Regal, bei der Inventur und bei der Reinigung des Verkaufsregals ergeben. Die Produkte werden besser auf die Regale aufgeteilt, was Beschädigungen ebenfalls verringert.</t>
  </si>
  <si>
    <t>Mindern – Wenn die Verpackung nicht richtig gestaltet ist, kann sie sogar zu noch mehr Beschädigungen im Lager bei der (mechanischen) Kommissionierung führen (wenn sich die Verpackung zu leicht öffnen lässt). Beschädigungen können außerdem beim Auffüllen der Verkaufsregale auftreten, wenn die Verpackung nicht robust genug ist, z. B. nachdem die obere Abdeckung entfernt / der Karton abgenommen wurde.
Maximieren – Die Gestaltung der SRP ist wichtig (robuster Karton / robustes Tray für das Regal)</t>
  </si>
  <si>
    <t>Alle Warengruppen, speziell aber "pulverartige Produkte" wie Zucker, Mehl. Vor allem für SRP-Typen für das Verkaufsregal relevant.</t>
  </si>
  <si>
    <t>Maximieren – Die Basis von sekundären Verpackungen soll geschlossen sein (damit nichts verschüttet wird).</t>
  </si>
  <si>
    <t>Alle sekundären Verpackungen, die in die Filialen gelangen, müssen entsorgt oder zurückgeschickt werden. Verpackungen sollten so gestaltet werden, dass sie nach der Verwendung leicht zusammengefaltet werden können. Bestehen sie aus mehr als einem Material, sollten sich die Materialien einfach trennen lassen. SRP können diese Aufteilung der Verpackung und Sortierung der verschiedenen Materialien im Vergleich zu konventionellen Verpackungen erleichtern. Das verbessert die Produktivität für die Mitarbeiter beim Auffüllen. Dadurch, dass die verschiedenen Materialien voneinander getrennt werden können, ist außerdem sichergestellt, dass mehr Material in das Abfallsammelsystem gelangt (Mischmaterialien werden eher deponiert). Einige SRP-Lösungen können das Volumen/Gewicht der verwendeten Verpackungsmaterialien verringern (z. B. Auslageeinheiten oder rückgabepflichtige Verpackungen) und so die entsorgte Abfallmenge reduzieren. Wenn sich dagegen das Volumen/Gewicht der verwendeten Verpackungsmaterialien erhöht (z. B. kleinere Packungsstückzahlen brauchen mehr Verpackungsmaterial je Verbrauchereinheit), muss mehr Abfall entsorgt werden. In der Filiale gesammelte Abfälle werden gebündelt und verkauft. Dadurch werden die Verpflichtungen des Händlers aufgrund von gesetzlichen Abfallvorschriften ausgeglichen.</t>
  </si>
  <si>
    <t>Mindern – Sicherstellen, dass im Design nicht mehr Verpackung verwendet wird als zur Erfüllung der erforderlichen Funktionalität unbedingt nötig ist. Gewährleisten, dass sich die verwendete Verpackungsmenge auf Warengruppenebene insgesamt nicht erhöht (z. B. Wechsel zu kleineren Einheiten durch Umstellung auf MUs ausgleichen).
Maximieren – Bei der Gestaltung von SRP Merkmale vorsehen, die ein leichtes Zusammenfalten gewährleisten. Bei der Konzeption von Verpackungslinien sicherstellen, dass eine dauerhafte Verbindung von Materialien aus zwei unterschiedlichen Abfallströmen vermieden wird - entweder keine Verbindung bei unterschiedlichen Materialien oder nur eine Verbindung ähnlicher Materialien.</t>
  </si>
  <si>
    <t>Auswirkungen allein auf den Händler. Unterschiede sind je nach Warengruppe möglich, da die Änderung der Verpackungsmenge  bei der Umstellung von einer konventionellen Verpackung auf eine SRP von den jeweiligen Funktionalitäten der beiden Verpackungen abhängig ist (z. B. Haarpflegeprodukte, die nur in einer Schrumpffolie verpackt sind, können auf ein Tray mit einer Schrumpffolie umgestellt werden, um die Funktionalität "Einfach ins Verkaufsregal zu packen" zu erreichen).</t>
  </si>
  <si>
    <t>Die Überprüfung, Ausführung und Erstellung von Warengruppenplanogrammen, in denen im Einzelnen die Positionierung, der Mix, die Anzahl von Frontseiten usw. vorgegeben sind und die das Layout von Regal und Filiale bestimmen. Dieser Aspekt gehört zu den einmaligen oder weniger häufigen Vorgängen des Merchandisings und sollte nicht mit der normalen Warenauffüllung verwechselt werden, bei der es sich um einen fortlaufenden Vorgang handelt. SRP können die Einführung eines neuen Planogramms für eine Warengruppe durch eine einfachere Entfernung und Neupositionierung von Warenbeständen ermöglichen, da hierbei Verbrauchereinheiten in großer Stückzahl bewegt werden. Der verringerte Hantieraufwand vermindert außerdem Beschädigungen und sorgt dafür, dass Änderungen in Planogrammen schneller durchgeführt werden können. Die sich auf "Leicht zu identifizieren" beziehenden Attribute einer guten SRP ermöglichen darüber hinaus eine raschere Analyse, inwieweit die einschlägigen Vorgaben von der Filiale erfüllt werden. Vorsicht ist allerdings geboten, wenn innerhalb einer bestimmten Filiale zwei SRP-Größen für ein Produkt verwendet werden, weil dann Fehler auftreten können.</t>
  </si>
  <si>
    <t>Je nachdem, wer die Überprüfungen durchführt, kann dies sowohl für den Händler als auch für den Lieferanten von Nutzen sein.</t>
  </si>
  <si>
    <t>Maximaler Nutzen bei kleinen Artikeln wie Kosmetika oder Süßwaren oder dort, wo es ein großes Sortiment oder eine große Produktvielfalt gibt (z.B. orientalische Produkte).</t>
  </si>
  <si>
    <t>Eine effiziente und effektive Bestandsrotation trägt mit dazu bei, dass Produkte mit begrenzter Haltbarkeit vor dem Verfallsdatum in das Regal gelangen und Produkte mit früherem Verfallsdatum dem Käufer vor Produkten mit späterem Verfallsdatum präsentiert werden. SRP-Lösungen können die Geschwindigkeit verbessern, mit der eine Rotation der Kartons im Warenregal erfolgt, da es einfacher ist, eine ganze Anzahl von Produkten gleichzeitig umzuschichten. Dabei verbessert sich die Produktivität außerdem zusätzlich, wenn das Mindesthaltbarkeitsdatum leicht zu lokalisieren und abzulesen ist. SRP können bei der Verringerung von Verschwendung durch Produkte helfen, bei denen das Haltbarkeitsdatum überschritten wird.</t>
  </si>
  <si>
    <t>Datumsrotation</t>
  </si>
  <si>
    <t>Maximieren – den Einsatz von MU- / Palettenlösungen bei besonders großem Volumen in Erwägung ziehen. Regelmäßige Schulung für die Mitarbeiter, damit sichergestellt ist, dass SRP-Lösungen komplett genutzt und verstanden werden.</t>
  </si>
  <si>
    <t>Anforderungen an die Reinigung der Verkaufsregale beziehungsweise deren Häufigkeit können durch den Einsatz von SRP verringert werden, weil sich mehrere Artikel einfacher wegräumen lassen als einzelne Verbrauchereinheiten (ähnlich wie beim Auffüllen mit einem Handgriff). Auf diese Weise wird der Personalbedarf vermindert. Wenn ein Produkt beschädigt ist, bleibt es außerdem in der SRP-Einheit und verteilt sich nicht im Regal. SRP tragen außerdem zu einer effizienteren Produktrotation bei (FIFO-Prinzip). Das verringert die Wahrscheinlichkeit, dass die Regale durch alte Produkte verschmutzt werden.</t>
  </si>
  <si>
    <t>In der Hauptsache für den Händler durch die Produktivität in der Filiale von Nutzen. Die Vorteile sind je nach Art der eingesetzten Verkaufsregale unterschiedlich.</t>
  </si>
  <si>
    <t>Herstellungs-lohnkosten &amp; -ressourcen</t>
  </si>
  <si>
    <t>Entwicklungs-kosten, Projekt-kosten</t>
  </si>
  <si>
    <t>Doppel- / Mehrfach-bestände</t>
  </si>
  <si>
    <t>Alle</t>
  </si>
  <si>
    <t>Verpackungs-material</t>
  </si>
  <si>
    <t>Abhängig von der ausgewählten Lösung, doch potenziell auf alle SRP anwendbar</t>
  </si>
  <si>
    <t>Kosten / Nutzen für Lieferanten</t>
  </si>
  <si>
    <t>Relevant für alle SRP-Typen und Warengruppen</t>
  </si>
  <si>
    <t>Für alle SRP-Typen und Warengruppen relevant</t>
  </si>
  <si>
    <t>Vorwiegend Auswirkungen auf die Distribution des Herstellers, aber auch auf die Distribution im Handel.</t>
  </si>
  <si>
    <t>PROJEKT:</t>
  </si>
  <si>
    <t>UMGESTALTUNG VON PRODUKT XYZ AUF SRP (HERSTELLER X, HÄNDLER Y)</t>
  </si>
  <si>
    <t>SCHLÜSSEL:</t>
  </si>
  <si>
    <t>Händler</t>
  </si>
  <si>
    <t>Hersteller</t>
  </si>
  <si>
    <t>FESTSTEHENDE DATEN</t>
  </si>
  <si>
    <t>Umsatz je Einheit</t>
  </si>
  <si>
    <t>Nettogewinnmarge</t>
  </si>
  <si>
    <t>Verkaufte Einheiten pro Jahr</t>
  </si>
  <si>
    <t>Bestandswert je Einheit</t>
  </si>
  <si>
    <t>Kapitalkosten (pro Jahr in %)</t>
  </si>
  <si>
    <t>Variable</t>
  </si>
  <si>
    <t>Warenverfügbarkeit im Verkaufsregal (OSA)</t>
  </si>
  <si>
    <t>Erwartete zukünftige OSA</t>
  </si>
  <si>
    <t>Marge je Einheit</t>
  </si>
  <si>
    <t>Erwarteter Umsatzzuwachs / (-rückgang) in %</t>
  </si>
  <si>
    <t>Jährlicher Gewinn / (Verlust) gesamt</t>
  </si>
  <si>
    <t>Erlös je Einheit</t>
  </si>
  <si>
    <t>Zunahme / (Abnahme) der Umwandlungskosten je Einheit</t>
  </si>
  <si>
    <t>Jährliche Einsparung / (Kosten) gesamt</t>
  </si>
  <si>
    <t>Komplexität</t>
  </si>
  <si>
    <t>Zunahme / (Abnahme) der Anzahl von SKUs im Unternehmen</t>
  </si>
  <si>
    <t>Jährliche Fixkosten je aufrecht erhaltener SKU</t>
  </si>
  <si>
    <t>Verpackungsmaterial</t>
  </si>
  <si>
    <t>Zunahme / (Abnahme) der Verpackungskosten je Einheit</t>
  </si>
  <si>
    <t>Zusätzliche Einsparung / (Kosten) durch Verpackung gesamt</t>
  </si>
  <si>
    <t>Befüllung von Fahrzeugen</t>
  </si>
  <si>
    <t>Differenz bei Distributionskosten je Einheit (inkl. + oder -)</t>
  </si>
  <si>
    <t>Zusätzliche Einsparung / (Kosten) der veränderten Befüllung von Fahrzeugen</t>
  </si>
  <si>
    <t>Schwund</t>
  </si>
  <si>
    <t>Wert des durchschnittlichen Schwundes/Jahr vorher</t>
  </si>
  <si>
    <t>Wert des durchschnittlichen Schwundes/Jahr nachher</t>
  </si>
  <si>
    <t>Zusätzliche Einsparung / (Kosten) infolge von Schwund</t>
  </si>
  <si>
    <t>Inventur in der Filiale</t>
  </si>
  <si>
    <t>Zusätzliche Einsparung / (Kosten) bei Inventur</t>
  </si>
  <si>
    <t>Bestandsrotation</t>
  </si>
  <si>
    <t>Jährliche Kosteneinsparung durch weniger Ausschuss wegen Überschreitung der Haltbarkeit</t>
  </si>
  <si>
    <t>Jährliche Kosteneinsparung durch weniger Lohnkosten infolge von Rotation</t>
  </si>
  <si>
    <t>Zusätzliche Einsparung / (Kosten) durch Bestandsrotation</t>
  </si>
  <si>
    <t>Warenauffüllung</t>
  </si>
  <si>
    <t>Anzahl aufgefüllter Einheiten je Stunde vorher</t>
  </si>
  <si>
    <t>Anzahl aufgefüllter Einheiten je Stunde nachher</t>
  </si>
  <si>
    <t>Zusätzliche Kosten der Warenauffüllung</t>
  </si>
  <si>
    <t>Produktbeschädigung</t>
  </si>
  <si>
    <t>% beschädigter Einheiten in der Filiale vorher</t>
  </si>
  <si>
    <t>% beschädigter Einheiten in der Filiale nachher</t>
  </si>
  <si>
    <t>% beschädigter Einheiten im Lager vorher</t>
  </si>
  <si>
    <t>% beschädigter Einheiten im Lager nachher</t>
  </si>
  <si>
    <t>Bestandwert je Einheit</t>
  </si>
  <si>
    <t>Reinigung von Verkaufsregalen</t>
  </si>
  <si>
    <t>Anzahl Male Reinigung von Verkaufsregalen pro Jahr</t>
  </si>
  <si>
    <t>Entsorgung von Verpackungen</t>
  </si>
  <si>
    <t>Nettoeinsparung / (-kosten) bei Einsorgung von Verpackungen</t>
  </si>
  <si>
    <t>Zusätzliche Einsparung / (Kosten) bei Reinigung von Verkaufsregalen</t>
  </si>
  <si>
    <t>Einsparung / (Kosten) infolge von Effizienzen bei der Warengruppenüberprüfung</t>
  </si>
  <si>
    <t>Rechtliches</t>
  </si>
  <si>
    <t>Einsparung / (Kosten) aufgrund von Veränderungen bei Rechtskosten</t>
  </si>
  <si>
    <t>Investitionsaufwand</t>
  </si>
  <si>
    <t>Wert einmaliger Investitionen</t>
  </si>
  <si>
    <t>Kapitalkosten (jährlich in %)</t>
  </si>
  <si>
    <t>Standardanforderung an ROI (Jahre)</t>
  </si>
  <si>
    <t>Jährliche Einsparung / (Kosten) bei Investitionsaufwand</t>
  </si>
  <si>
    <t>Einflussbereich</t>
  </si>
  <si>
    <t>Kategorie</t>
  </si>
  <si>
    <t>Messmethodik</t>
  </si>
  <si>
    <t>Priorität</t>
  </si>
  <si>
    <t>Volumen</t>
  </si>
  <si>
    <t>Kosten</t>
  </si>
  <si>
    <t>Herstellung</t>
  </si>
  <si>
    <t>Filiale</t>
  </si>
  <si>
    <t>Herstellung / Lagerhaltung / Transport</t>
  </si>
  <si>
    <t>Transport</t>
  </si>
  <si>
    <t>Marken- &amp; Filialimage</t>
  </si>
  <si>
    <t>Herstellungslohnkosten &amp; -ressourcen</t>
  </si>
  <si>
    <t>Inventur</t>
  </si>
  <si>
    <t>Überprüfungen von Warengruppen</t>
  </si>
  <si>
    <t>Seitenanfang</t>
  </si>
  <si>
    <t>Umsatz</t>
  </si>
  <si>
    <t>Zusätzlicher Margengewinn / -verlust durch Markenimage (für Hersteller) und Filialimage (für Händler)</t>
  </si>
  <si>
    <t>Geschätzte Anzahl beschädigter Einheiten x Kosten/Einheit</t>
  </si>
  <si>
    <t>Zeitersparnis bei Reinigung von Verkaufsregalen x Lohnkosten</t>
  </si>
  <si>
    <t>• Veränderung bei bestehenden Kosten / Geldbußen</t>
  </si>
  <si>
    <t>Erlöse</t>
  </si>
  <si>
    <t>Betriebs-kosten</t>
  </si>
  <si>
    <t>Anlagevermögen</t>
  </si>
  <si>
    <t>Umsatz-volumen</t>
  </si>
  <si>
    <t>Warenverfügbarkeit im Verkaufsregal</t>
  </si>
  <si>
    <t>Herstellungslohnkosten / -ressourcen</t>
  </si>
  <si>
    <t>NETTOERGEBNIS JE PARTNER</t>
  </si>
  <si>
    <t>BUSINESS CASE GESAMT:</t>
  </si>
  <si>
    <t>Gesamte Lieferkette</t>
  </si>
  <si>
    <t>UMSATZSTEIGERUNG ÜBER DIE OBIGEN ANGABEN HINAUS, NOTWENDIGKEIT ZUR PROJEKTBEGRÜNDUNG:</t>
  </si>
  <si>
    <t>Alle Warengruppen, aber sehr stark von der Linien-gestaltung abhängig</t>
  </si>
  <si>
    <t>Zusatzkosten für den Lieferanten</t>
  </si>
  <si>
    <t>Jährliche Zinsen zur Finanzierung des Investitionsaufwandes, multipliziert mit der Anzahl der Jahre, in denen sich die Investition nach der Erwartung des Herstellers amortisiert</t>
  </si>
  <si>
    <t>Recycling</t>
  </si>
  <si>
    <t>Vorwiegend Nutzen für den Einzelhändler, kann aber auch für den Lieferanten von Nutzen sein</t>
  </si>
  <si>
    <t>Bestands-zählung</t>
  </si>
  <si>
    <t>Bestands-rotation</t>
  </si>
  <si>
    <t>Produkte mit Mindest-haltbarkeitsdatum und begrenzter Haltbarkeit</t>
  </si>
  <si>
    <t>Maximieren – Einführung mit einer Best Practice für die Datumscodierung (siehe auch IGD).</t>
  </si>
  <si>
    <t>Waren-auffüllung</t>
  </si>
  <si>
    <t>Besonders hoher Nutzen bei Artikeln mit großem Volumen und/oder kleineren Artikeln in Kartons mit großer Stückzahl. Unterstützung bei der Wiedererkennung im Falle von großen Warengruppen mit vielen Produkt-varianten</t>
  </si>
  <si>
    <t>Produkt-beschädigung</t>
  </si>
  <si>
    <t>Für alle Warengruppen. Warengruppen mit Mehrweg-Kunststoff-Trays (die in den Filialen präsentiert werden können) bieten diese Möglichkeit bereits.</t>
  </si>
  <si>
    <t>Sowohl für den Händler als auch für den Lieferanten von Vorteil</t>
  </si>
  <si>
    <t>Reinigung der Verkaufsregale</t>
  </si>
  <si>
    <t>Die Entsorgung von Verpackungen ist für alle SRP-Typen relevant.</t>
  </si>
  <si>
    <t>Platz / Dichte im Verkaufsregal</t>
  </si>
  <si>
    <t>Zusätzlicher Margengewinn / -verlust durch eine Veränderung der Produktdichte bei neuen Verpackungen</t>
  </si>
  <si>
    <t>Zwei Komponenten (beide fallen an, wenn die Veränderung zu einer Zunahme/Abnahme von SKU führt):
• Fixkosten/SKU, die jährlich zur Aufrechterhaltung der zusätzlichen Komplexität ausgegeben werden
• Zusätzliche Bestandsführungskosten</t>
  </si>
  <si>
    <t>Zusätzliche Kosten/Einheit x Jahresumsatz</t>
  </si>
  <si>
    <t>Durchschnittlicher Zeitaufwand je Bestandszählung / Inventur * Lohnkosten</t>
  </si>
  <si>
    <t>Investition</t>
  </si>
  <si>
    <t>BETRIEBSWIRTSCHAFTLICHE FAKTOREN</t>
  </si>
  <si>
    <t>Faktor</t>
  </si>
  <si>
    <t>Zusätzliche Marge durch weniger Bestandslücken; bei Annahme einer Verbesserung der OSA um 1 % = Steigerung des Umsatzes um 1/3 %</t>
  </si>
  <si>
    <t>Werbung</t>
  </si>
  <si>
    <t>Wahrgenommene zusätzliche Kosten oder Einsparungen vonseiten der Handelspartner bei Vergleich mit Kosten für alternative Medien wie z. B. POP-Materialien, Reklame usw.</t>
  </si>
  <si>
    <t>Zugestellte Gänge</t>
  </si>
  <si>
    <t>Zusätzliche Marge durch weniger zugestellte Gänge infolge veränderter Verpackungen</t>
  </si>
  <si>
    <t>Nutzung von Wirtschaftsgütern</t>
  </si>
  <si>
    <t>Kosten infolge einer veränderten Nutzung von Wirtschaftsgütern, vom Hersteller nach internen Verfahren berechnet</t>
  </si>
  <si>
    <t>Durchschnittliche Kosten für den Transport eines m3 Produkts * Unterschied im Produktvolumen aufgrund veränderter Verpackung * jährliches Volumen</t>
  </si>
  <si>
    <t>Zeitersparnis x Lohnkosten (inkl. Suche im Hinterraum + Suche im Karton + Einräumen in Regal)</t>
  </si>
  <si>
    <t>• Recyclingkosten
• Kosten für Handhabung von Abfall                               • Erlös aus Verkauf von entsorgten Verpackungen</t>
  </si>
  <si>
    <t>Wahrgenommene Kosteneinsparung durch vereinfachte Überprüfungen von Warengruppen / Erstellung von Planogrammen usw.</t>
  </si>
  <si>
    <t>Reklame / Merchandising</t>
  </si>
  <si>
    <t>• Veränderung bei bestehenden Ausgaben für Reklame für das Produkt
• Veränderung bei Kosten für Merchandising- &amp; POS-Material</t>
  </si>
  <si>
    <t>ERLÄUTERUNG VON  BETRIEBSWIRTSCHAFTLICHEN FAKTOREN</t>
  </si>
  <si>
    <t>Faktor-bezeichnung</t>
  </si>
  <si>
    <t>Mindern oder Maximieren</t>
  </si>
  <si>
    <t>Mindern – Durch eine geeignete Schulung der Mitarbeiter dafür sorgen, dass sich eine fehlerhafte Ausführung (Auffüllung) in Grenzen hält.
Maximieren – Kartons, von denen zwei hintereinander in das Verkaufsregal passen, machen die Warenauffüllung weniger dringlich. SRP-Ausführungen, die "leicht zu kaufen" sind (siehe hierzu auch die Funktionalen Anforderungen), tragen mit zu einer Verringerung wahrgenommener Bestandslücken beim Verbraucher bei.</t>
  </si>
  <si>
    <r>
      <t xml:space="preserve">Das Image und die Auswirkungen der Filial- und der Produktmarke auf den Käufer im Sinne der Optik und einer visuell ansprechenden Aufmachung sowie die Fähigkeit, ein Produkt und seine Varianten durch die Wiedererkennung der Marke zu identifizieren und zu lokalisieren. 
- </t>
    </r>
    <r>
      <rPr>
        <b/>
        <sz val="12"/>
        <rFont val="Arial"/>
        <family val="2"/>
      </rPr>
      <t>Filiale</t>
    </r>
    <r>
      <rPr>
        <sz val="12"/>
        <rFont val="Arial"/>
        <family val="2"/>
      </rPr>
      <t xml:space="preserve">: Zur Stärkung der Marktposition einer Filiale wird visuelles Merchandising eingesetzt. SRP können sich hierauf bewusst oder beiläufig auswirken. Bei einer schlechten Ausführung von SRP könnte das Erscheinungsbild der Filiale unbeabsichtigt beeinträchtigt werden (überzählige Kartons, leere Verpackungen usw.).
- </t>
    </r>
    <r>
      <rPr>
        <b/>
        <sz val="12"/>
        <rFont val="Arial"/>
        <family val="2"/>
      </rPr>
      <t>Marke</t>
    </r>
    <r>
      <rPr>
        <sz val="12"/>
        <rFont val="Arial"/>
        <family val="2"/>
      </rPr>
      <t>: Dies gilt für Herstellermarken und Handels- / Eigenmarken gleichermaßen. SPR können positive, neutrale oder negative Auswirkungen haben. Primäre Verpackungen werden so konzipiert, dass sie das Markenimage unterstützen. Es sollte darauf geachtet werden, dass diese Auswirkungen nicht eingeschränkt werden (z. B. durch eine teilweise oder komplette Überlagerung, die nicht durch SRP-Grafiken ausgeglichen wird). Außerdem sollten die Auswirkungen von teilweise / komplett abverkauften SRP auf die Marke berücksichtigt werden.
Gut ausgeführte SRP können die Auswirkungen auf die Filial- und Produktmarke durch eine bessere Kundenkommunikation und Identifikation verbessern. SPR können genutzt werden, um die Sichtbarkeit der Marke durch wesentliche Markenaussagen zu verbessern und/oder durch größere visuelle Elemente als auf der Verbraucherpackung zu erhöhen.</t>
    </r>
  </si>
  <si>
    <t>Besonders relevant für Warengruppen mit einer großen Anzahl von Produkten, die jeweils eine begrenzte Anzahl von Frontseiten aufweisen. Schwerer zu messen, da  Auswirkungen oft qualitativ sind und Auswirkungen auf  Umsatz und wahrgenommene Bestandslücken schwerer zu quantifizieren sind</t>
  </si>
  <si>
    <t>Durch eine besseres oder schlechteres Image von Marke und Filiale Auswirkungen auf beide. Deswegen Erhöhung/Verminderung von Kundentreue/Umsatz. Die Auswirkungen sind je nach Käuferverhalten bei den verschiedenen Warengruppen unterschiedlich.</t>
  </si>
  <si>
    <t xml:space="preserve">Werbung und Reklame für Produkte in der Filiale können durch SRP vereinfacht werden. Soweit zutreffend, können die größeren Flächen der SRP mit effektiven Werbebotschaften bedruckt werden. Bei vielen Werbeaktionen werden Werbegondeln genutzt. In diesen Bereichen der Filiale fungieren gute SRP (insbesondere "ausstellungsfertige" wie z. B. MUs und Palettenhüllen) als Reklame, was den Umsatz fördert. </t>
  </si>
  <si>
    <t>Alle Warengruppen, größere Relevanz jedoch bei Warengruppen, die stärker von Werbeaktionen oder Spontankäufen abhängen. Dies gilt nicht für Produkte in Mehrweg-Trays, -Kisten usw.</t>
  </si>
  <si>
    <t>Maximieren – Eine gemeinsame Vorgehensweise für eine Warengruppe sicherstellen, so dass der gesamte Regalbereich einen guten Eindruck hinterlässt.</t>
  </si>
  <si>
    <t>Die Dichte im Verkaufsregal ist die Anzahl von Produkten, die in einem bestimmten Regal / Filialbereich zur Verfügung stehen. Durch die Nutzung von SRP im Warenregal kann gegebenenfalls der Platz, der vorher durch das Produkt in Anspruch genommen wurde, zum Teil durch die zusätzliche Verpackung belegt werden. Dadurch verringert sich die Produktdichte im Verkaufsregal. Dies kann jedoch bei Warengruppen, bei denen für die Handhabung des Produkts im Regal Trennvorrichtungen, Spender oder Einrichtungen erforderlich waren, ausgeglichen und potenziell verbessert werden.
Von Bedeutung ist auch die Anzahl der verschiedenen SKUs, die in einem bestimmten Regal- oder Verkaufsflächenbereich vorgehalten werden. Das SKU-Sortiment kann begrenzt werden, wenn die Produkte schnell abverkauft werden, da dann hohe Produktbestände im Verkaufsregal erforderlich sind, um die Kundennachfrage in Spitzenzeiten zu decken, damit bei dem Produkt weniger Bestandslücken vorkommen bzw. diese in Grenzen gehalten werden. Durch SRP kann sich die Geschwindigkeit der Warenauffüllung verbessern. Deswegen ist weniger Bestand im Regal erforderlich, um die Zeiten mit hoher Kundennachfrage abzudecken. Dies bietet die Gelegenheit, das SKU-Sortiment auszuweiten und mit weiteren Linien zu mischen, die vorher vielleicht nicht auf Lager waren. So entstehen mehr Auswahl für den Kunden und höhere Umsätze.</t>
  </si>
  <si>
    <t>Verfügbarer Raum im Warenregal, Produktmix, SKU-Sortiment, Vielfalt</t>
  </si>
  <si>
    <t>Alle SRP, speziell wenn hohe Produktbestände im Verkaufsregal erforderlich sind, um Bestandslücken in Zeiten der Spitzennachfrage zu begrenzen</t>
  </si>
  <si>
    <t>Mindern – Regalabmessungen nach Warengruppen harmonisieren, damit die sekundären Verpackungen besser in das Warenregal passen und so die größtmögliche Warendichte im Regal erreicht wird. Weitere SKUs, die zum bestehenden Sortiment passen, um eine Kannibalisierung zu begrenzen.
Maximieren – Sekundäre Verpackungen im Verkaufsregal begrenzen. Werden sekundäre Verpackungen für Auslagen verwendet, ist darauf zu achten, dass die Verpackungen stapelbar oder für ein effektives Ausstellen außerhalb des Regals in der Filiale geeignet sind. Bei der Gestaltung einer Merchandising-Einheit die Produktdichte maximieren. Die Warenauffüllung über 24 Stunden verteilen, um die Produktbestände im Regal zu begrenzen, die zur Deckung der Nachfrage zwischen den Auffüllungsschichten erforderlich sind.</t>
  </si>
  <si>
    <t>Zugestellte Gänge können sowohl ein physisches als auch ein optisches Problem darstellen. Sie hindern den Käufer, sich durch die Gänge zu bewegen oder den Gang zu überblicken und ein Produkt ausfindig zu machen. Bei Warengruppen mit großem Volumen oder unhandlichen vorhandenen Verpackungen können die Mitarbeiter in der Filiale bei der Auffüllung von Waren Staus in den Gängen verursachen. Deswegen verkürzen SRP-Lösungen, die das Auffüllen von Waren beschleunigen, die Zeit, die die Mitarbeiter in den Gängen verbringen. So werden die Gänge frei für das Einkaufen.</t>
  </si>
  <si>
    <t>Große Artikel wie Wasser in Flaschen, Wein usw. oder Produktlinien mit großem Volumen, bei denen in Spitzenzeiten ein häufiges Auffüllen erforderlich ist, z. B. Brot.</t>
  </si>
  <si>
    <t>Auswirkungen - Vorteile für Händler &amp; Lieferant durch eine sich hieraus ergebende Steigerung des Umsatzes und Verringerung wahrgenommener Bestandslücken. Außerdem weiterer Nutzen für den Händler durch Kundenzufriedenheit.</t>
  </si>
  <si>
    <t>Zeit und Ressourcen, die zur Umgestaltung und Einführung neuer SRP-Verpackungslösungen für bestehende Produkte erforderlich sind, vom ersten Konzept bis hin zur ausgewachsenen Produktion (unter Ausschluss zusätzlicher Investitionen in Anlagen - enthalten im Faktor "Investitionsaufwand"). Es ist zu erwarten, dass SRP-Lösungen eine Neugestaltung und Prototyperstellung unabhängig davon erfordern, ob es sich um eine vollständige Umgestaltung oder einfachere Änderungen der Bedruckung handelt. Mit Zusatzkosten ist zu rechnen, selbst wenn lediglich die Möglichkeit von SRP analysiert wird. Abteilungsübergreifende Arbeiten beziehen eine große Zahl von Ressourcen ein, um einem Projekt entgegenzuwirken, bei dem nur Verluste vermieden werden. Dies bezieht auch Unterschiede bei den laufenden Produktionskosten ein, die Auswirkungen auf die Herstellungskosten (COGS) haben.</t>
  </si>
  <si>
    <t>Die meisten eingeführten SRP, die eine nachträgliche Anpassung an bestehende Produkte beinhalten, und mehr noch für Unternehmen, die sich um ersten Mal mit SRP beschäftigen (neues Team, Schulung).</t>
  </si>
  <si>
    <t>Mindern – Manche Produkte können rasch zu Vorteilen führen. Sicherzustellen ist außerdem, dass SRP-Anforderungen bei den Herstellern zum normalen Entwicklungsprozess von Neuprodukten gehören.</t>
  </si>
  <si>
    <t>Kosten für Hersteller &amp; Händler, wenn nicht Bestandteil des normalen Entwicklungsprozesses von Neuprodukten. Typischerweise fallen die Kosten mehrheitlich für den Hersteller an.</t>
  </si>
  <si>
    <t>Unterschied bei Bestandsverlusten vor &amp; nach der Änderung</t>
  </si>
  <si>
    <t>Herstellungslohnkosten</t>
  </si>
  <si>
    <t>Bisherige durchschnittliche OSA</t>
  </si>
  <si>
    <t>Zusätzliche Verfügbarkeit</t>
  </si>
  <si>
    <t>Zusätzlicher Umsatz in %</t>
  </si>
  <si>
    <t>Durchschnitt. Stunden für komplette Bestandszählung der Warengruppe vorher (alle Filialen)</t>
  </si>
  <si>
    <t>Durchschnitt. Stunden für komplette Bestandszählung der Warengruppe nachher (alle Filialen)</t>
  </si>
  <si>
    <t>Anzahl Bestandszählungen pro Jahr</t>
  </si>
  <si>
    <t>Nettoeinsparung / (-kosten) durch Veränderung bei Beschädigungen</t>
  </si>
  <si>
    <t>Durchschnitt. Stundenlohnsatz</t>
  </si>
  <si>
    <t>Durchschn. Lohnstundensatz Filiale</t>
  </si>
  <si>
    <t>Jährliche Einsparung / (Kosten) der veränderten SKU-Komplexität gesamt</t>
  </si>
  <si>
    <t>Einsparung / (Kosten) aufgrund von Veränderungen bei Ausgaben</t>
  </si>
  <si>
    <t>Zusätzl. Nutzen / (Kosten)</t>
  </si>
  <si>
    <t>Maximieren – Begrenzte SRP-Größen / -Varianten für ein Produkt</t>
  </si>
  <si>
    <t>Alle SRP-Typen, die bei verderblichen Warengruppen eingesetzt werden. Von größtem Nutzen für Lebensmittel mit kurzer Haltbarkeit</t>
  </si>
  <si>
    <t>Investitions-aufwand</t>
  </si>
  <si>
    <t>Beschreibung</t>
  </si>
  <si>
    <t>Sonstige Begriffe</t>
  </si>
  <si>
    <t>Anwendbarkeit</t>
  </si>
  <si>
    <t>Auswirkungen</t>
  </si>
  <si>
    <t>Warenverfüg-barkeit im Verkaufsregal (OSA)</t>
  </si>
  <si>
    <t>Alle Warengruppen und Produkte</t>
  </si>
  <si>
    <t>Sowohl Händler als auch Lieferant</t>
  </si>
  <si>
    <t>Sowohl Händler als auch Lieferant.</t>
  </si>
  <si>
    <t>Maximieren –   SPR müssen so einfach/schnell wie möglich in der Filiale zu handhaben sein.</t>
  </si>
  <si>
    <t>Mindern – Bei der Gestaltung von Packungsstil und -grafik sind die Auswirkungen der Verbraucherpackung, der sekundären Verpackung und des Filialumfeldes zusammen zu betrachten. Eine effiziente Umsetzung in der Filiale stellt sicher, dass die Mitarbeiter in korrekten Nutzungs- und Warenauffülltechniken geschult sind.
Maximieren – Gestaltung der Verpackung im Einklang mit Konsumentenforschung und abgestimmt auf funktionale Anforderungen.</t>
  </si>
  <si>
    <t>Vorteil für den Händler</t>
  </si>
  <si>
    <t>Sämtliche Warengruppen, in erster Linie aber solche, die intensive unterstützende POS-/POP-Einrichtungen und -Materialien erfordern</t>
  </si>
  <si>
    <t>• Verringerte Verschwendung in Filialen / Ausschuss (vorhersehbar)
• Zeitersparnis durch schnellere Bestandsprüfung und Bestandsrotation</t>
  </si>
  <si>
    <t>Bestandsverlust, Diebstahl, heiße Ware, gestohlene Produkte</t>
  </si>
  <si>
    <t>Liniengeschwin-digkeit</t>
  </si>
  <si>
    <t>In erster Linie Auswirkungen auf den Lieferanten, möglich sind aber auch Auswirkungen auf den Händler</t>
  </si>
  <si>
    <t>Ausnutzung des Raumvolumens</t>
  </si>
  <si>
    <t>Schwund kann in der gesamten Lieferkette ein Problem darstellen und nicht nur in der Filiale. SRP können hierbei durch Verpackungslösungen beitragen, die manipulationssicherer sind. Wenn Schwund ein Problem bedeutet, sollte dies bei der Entwicklung einer geeigneten SRP-Lösung berücksichtigt werden. SRP können außerdem das Anbringen von Sicherheits-Tags erleichtern.</t>
  </si>
  <si>
    <t>In erster Linie von Nutzen für den Händler, sofern nicht der Hersteller Arbeitskräfte für das Merchandising / Auffüllen zur Verfügung stellt.</t>
  </si>
  <si>
    <t>No</t>
  </si>
  <si>
    <t>Yes</t>
  </si>
  <si>
    <t>Kosten für die Umgestaltung und Änderung der Umwandlungskosten bei der Herstellung infolge veränderter Verpackungen.</t>
  </si>
  <si>
    <t>OSA ist die Verfügbarkeit des Produkts im Verkaufsregal (oder auf der Verkaufsfläche) für den Verbraucher. Physische Bestandslücken (OOS) liegen vor, wenn das Produkt nicht mehr verfügbar ist. Vom Kunden als Bestandslücke wahrgenommen werden kann auch, wenn das Produkt schwer zu finden oder zugestellt ist. Bei der Einführung von SRP ist die Regalverfügbarkeit aus der Sicht des Käufers zu messen. Die regalverfügbarkeit ist zwar einfach zu definieren, aber u. U. schwierig zu messen. Die Messung sollte vereinbart und ein Ziel für die Verbesserung aufgestellt werden. SRP sollten zu einer Verbesserung der Regalverfügbarkeit beitragen, weil die Mitarbeiter das Produkt auf diese Weise effizienter auffüllen können. Dies hängt allerdings sehr stark von der Disziplin der Mitarbeiter und der Eignung der Kartonstückzahl ab.</t>
  </si>
  <si>
    <t>Durch ein höheres Umsatzvolumen des Produkts sowohl für den Händler als auch für den Lieferanten von Vorteil. Die größten Vorteile entstehen in Warengruppen mit schlechter Regalverfügbarkeit Auf Kannibalisierungseffekte bei den Warengruppen / Produkten ist zu achten.</t>
  </si>
  <si>
    <t xml:space="preserve">Komplexität ist definiert als die Anforderung, mehrere SKUs in der Lieferkette herzustellen und zu handhaben. Auch wenn das Verbraucherprodukt unverändert bleibt, führt die Einführung einer SRP-Verpackungsvariante (häufig sind es mehrere) zu mehr Komplexität und Kosten in der Lieferkette. Eine SRP-SKU sollte eine bestehende SKU möglichst ersetzen (oder als Teil einer Konsolidierung zum Tragen kommen), so dass die Komplexität nicht zunimmt. Mögliche Kosten im Zusammenhang mit Komplexität:
- Weitere SKUs im Lager erfordern mehr Lagerraum und insgesamt einen höheren Lagerbestand. Außerdem ergibt sich Zusatzaufwand für die Kommissionierung, und es muss mit verschiedenen SRP-Typen umgegangen werden.
- Mögliche Auswirkungen auf die Effizienz bei der Kommissionierung, wenn die SRP-Kartongröße / -Kartonstückzahl verändert wird. Kleinere Kartongrößen können mehr Aufwand bei der Handhabung und einen langsameren Durchsatz zur Folge haben. Demgegenüber kann die Umstellung auf eine MU den Durchsatz und die Effizienz bei der Kommissionierung verbessern.
- Um Flexibilität  für verschiedene Vertriebskanäle und eine unterschiedliche Anzahl von Frontseiten zu gewährleisten, muss eine sekundäre Verpackung sehr wenige Frontseiten haben. Dies kann zur Folge haben, dass eine SRP aus Gründen der Effizienz in der gesamten Lieferkette weniger Kartons enthält.
- Anforderung an den Transport, mehrere Ladungsträger-/SRP-Typen auf ein und demselben Fahrzeug bei ein und demselben Auftrag handhaben zu können, z. B. Karton, MU, Palette &amp; Mehrweg-Tray.
</t>
  </si>
  <si>
    <t>N. A.</t>
  </si>
  <si>
    <t>Gesetzliche Anforderungen müssen erfüllt werden, um den Schutz der Verbraucher und den Verkauf von Produkten von einwandfreier Qualität sicherzustellen. So ist es beispielsweise verboten, Produkte mit abgelaufenem Haltbarkeitsdatum zu verkaufen. SRP können helfen, gesetzliche Anforderungen effizienter zu erfüllen, weil sich abgelaufene Produkte in der Filiale oder im Lager leichter identifizieren und entfernen lassen. Da eine SRP-Einheit außerdem dazu beiträgt, Artikel mit ähnlichem Datum zusammenzuhalten, verringert sich die Gefahr, dass einzelne abgelaufene Artikel  übersehen werden. Dies hat Auswirkungen auf die Kundenzufriedenheit und Retouren und kann Entschädigungsleistungen / Geldbußen verringern. Andere mögliche rechtliche Gesichtspunkte sind u. a. gesetzliche Vorschriften, das "Ursprungsland" auszuweisen. In den meisten Filialen geschieht dies manuell auf Tafeln über den Waren.</t>
  </si>
  <si>
    <t>Maximieren – Bestände mit kurzer Restlaufzeit bis zum Haltbarkeitsdatum verringern bzw. wegschaffen</t>
  </si>
  <si>
    <t>SRP können die Reklame erleichtern und Merchandising-Kosten beeinflussen. Die größere Druckfläche von SRP kann eine Möglichkeit zur Senkung von Ausgaben für unterstützendes POS-/POP-Material darstellen. Auch Merchandising-Kosten lassen sich reduzieren, wenn SRP dem Händler fix und fertig für den Verkauf geliefert werden, ohne dass hierfür weitere Arbeitskräfte oder Einrichtungen erforderlich sind.</t>
  </si>
  <si>
    <t>Investition in Produktions-anlagen, betriebliche Investitionen, Betriebskapital.</t>
  </si>
  <si>
    <t>Investitionen in neue Herstellungs- &amp; Verpackungsanlagen, um SRP-Lösungen intern zu produzieren und auszuführen, inkl. Anschaffung, Umbau, Montage, Ausfallzeiten, Abschreibungen usw. Typischerweise entstehen erhebliche negative Auswirkungen für den Hersteller, sofern dies nicht im Rahmen des natürlichen Austauschzyklus geschieht, da häufig teurere Anlagen und Verpackungen zur Realisierung der SRP-Funktionalität erforderlich sind. Denn im Normalfall erhöht sich die Komplexität der Verpackung. Beinhaltet außerdem den indirekten Investitionsaufwand durch den Einsatz von Co-Packern, wenn eine Produktion intern mit anderen Gestaltungskonzepten nicht machbar ist.</t>
  </si>
  <si>
    <t>Mindern – Bei der Entwicklung neuer Produkte ist die Herstellungs- und Verpackungslinie für SRP zu konzipieren. Einführung im Rahmen des normalen Anlagenaustausches. Standardisierte kostengünstige einfache Lösungen, die intern produziert werden können. Eine externe Produktion bei einem Co-Packer vermeiden. (Maßgeblich hierfür  sind kritische Volumen.) Das Ganze als Weiterentwicklung und nicht als Revolution behandeln. D. h. Zeit zur Anpassung von Anlagen usw. vorsehen.</t>
  </si>
  <si>
    <t xml:space="preserve">                              FESTSTEHENDE DATEN - Eingabe erforderlich, da bei der Berechnung mehrerer Faktoren verwendet</t>
  </si>
  <si>
    <t>Identifiziert als vorrangiger Faktor -                               Zellen für den Faktor ausfüllen</t>
  </si>
  <si>
    <t>Keine Priorität - Keine Dateneingabe für den Faktor erforderlich</t>
  </si>
  <si>
    <t>Bitte überprüfen: Sämtliche positiven Ergebnisse sollten zu einem besseren Business Case beitragen, sämtliche negativen Ergebnisse gegen den Business Case sprechen.</t>
  </si>
  <si>
    <t>Anzahl Frontseiten - vorher</t>
  </si>
  <si>
    <t>Anzahl Frontseiten - nachher</t>
  </si>
  <si>
    <t>Jährlicher Durchschnittserlös je Frontseite</t>
  </si>
  <si>
    <t>Einsparung / (Kosten) der veränderten Nutzung von Wirtschaftsgütern</t>
  </si>
  <si>
    <t>Durchschnitt. Stunden für Reinigung der Verkaufsregale für die gesamte Warengruppe vorher</t>
  </si>
  <si>
    <t>Durchschnitt. Stunden für Reinigung der Verkaufsregale für die gesamte Warengruppe nachher</t>
  </si>
  <si>
    <t>Faktoren mit negativen betriebswirtschaftlichen Auswirkungen sind durch negative Zahlen darzustellen.</t>
  </si>
  <si>
    <t>Kosten/Nutzen sind als zusätzl. Kosten/Nutzen und nicht als Summe der bisherigen Tätigkeit zu berechnen</t>
  </si>
  <si>
    <t>Mindern – Übergreifende Standardisierung bei Händlern, sowohl was die Ausführung als auch was den Zeitplan angeht. Zeit für Weiterentwicklung bei Ausführungen vorsehen. Umstellung auf MU- / Palettenlösungen, sofern relevant. Zusatzkosten minimieren, so dass SRP eine "globale" Veränderung bedeuten und nicht weitere SKUs hinzukommen - Händler können dann wählen, ob sie die Lösung nutzen wollen oder nicht (relevant bei Lösungen für das Verkaufsregal). Kleinere Kartongrößen können beim Transport fest miteinander verbunden werden, um effiziente logistische Einheiten aufrechtzuerhalten.</t>
  </si>
  <si>
    <t>Auswirkungen sowohl auf Lieferant als auch Händler, auch wenn der Lieferant wahrscheinlich am stärksten beeinflusst wird. Die meisten Unternehmen überschlagen die Kosten von zusätzlichen SKUs in der Lieferkette.</t>
  </si>
  <si>
    <t>Verpackungsmaterial für die sekundäre Verpackungslösung / Transportverpackung und der Gesamtwert/die Gesamtmenge des Verpackungsmaterials für eine Umstellung eines bestimmten Produkts auf SRP. Die Verpackungskosten sind Bestandteil der Herstellungskosten (COGS). Deswegen hätten höhere Kosten Auswirkungen auf die Margen (unter der Annahme, dass alle anderen Faktoren konstant bleiben). Es ist damit zu rechnen, dass SRP manchmal zu mehr Verpackung führen. Je nach Warengruppe oder dem Grad an Verpackungseffizienz, den der Lieferant vorher erzielt hat, können sie auch zu einem gleichen oder sogar geringeren Verpackungsbedarf führen. Wenn für eine SRP-Lösung mehr Verpackungsmaterial erforderlich ist, besteht vielleicht die Möglichkeit, dies durch andere auszugleichen, die MU- / Paletten-SRP-Typen nutzen.</t>
  </si>
  <si>
    <t>Mindern – Lieferant/Händler müssen gemeinsam und objektiv bewerten, ob zusätzliche Verpackungen erhebliche Auswirkungen haben oder ob ein Großteil des erwarteten Nutzens durch eine verbesserte Kennzeichnung und Öffnung zu erreichen ist. Lieferanten haben Verpackungen zu entwickeln, die SRP-Zwecken mit der geringstmöglichen Zunahme von Verpackungsmenge/-kosten dienen. Zuweilen kann die Umgestaltung einer Verpackung zur Erfüllung von SRP-Anforderungen effektiv die Verpackungsmenge verringern oder die Umweltauswirkungen begrenzen. Es wird empfohlen, dass Verpackungslieferanten in geeigneter Weise eingebunden werden, um die Auswirkungen (sowohl auf die Kosten als auch auf die Umwelt) in Grenzen zu halten oder zu verringern. Bei einer Verringerung der Kartonstückzahl oder der Zahl von Frontseiten besteht die höchste Wahrscheinlichkeit, dass die Verpackungsanforderungen erfüllt werden.</t>
  </si>
  <si>
    <t>Nutzung von Wirtschafts-gütern</t>
  </si>
  <si>
    <t>Die Nutzung von Wirtschaftsgütern und Anlagen, die an der Herstellung beteiligt sind. SRP können negative Auswirkungen auf die Nutzung von Wirtschaftsgütern haben, wenn infolge mehrerer Verpackungslösungen für ein und dasselbe Produkt weitere Anlagen erforderlich sind (z. B. wenn weitere SKUs eingeführt werden). So können beispielsweise zwei Arten von Verpackungsmaschinen für die Verpackung einer SRP- und einer Nicht-SRP-Variante desselben Produkts erforderlich sein. Unter der Annahme, dass dieselbe Produktmenge hergestellt wird, werden dann beide Maschinen nicht optimal eingesetzt. Ein positiver Effekt sowie eine verbesserte Effizienz und Nutzung können jedoch auftreten, wenn SRP-Projekte in der Lage sind, die Komplexität im Vergleich zu bestehenden Lösungen zu verringern.</t>
  </si>
  <si>
    <t>Mindern – Eine SRP-Lösung definieren, die in verschiedenen Filialformen (kleine / mittlere / große Filialen) genutzt werden kann. Wird dieses Schwierigkeit bewältigt, wird die Zahl der Verpackungsarten verringert und eine gute Nutzung der Wirtschaftsgüter sichergestellt.
Maximieren – Als Teil des Abbaus der Komplexität sind Verpackungsarten und -stückzahlen zu überprüfen.</t>
  </si>
  <si>
    <t>Die optimale Ausnutzung eines Fahrzeugs durch den Einsatz effizienter logistischer Einheiten und Transportverpackungen. Das Volumen einer Verpackung kann bei der Umstellung auf SRP verändert werden. Dadurch kann sich die Anzahl der Verbrauchereinheiten verändern, die auf einer Palette und in einer Fahrzeugladung untergebracht werden können. Wird die Packungsstückzahl verringert, kann sich der Anteil des Raumvolumens erhöhen, den eine Packung einnimmt. Damit verbunden ist die Möglichkeit, dass weniger Produkte auf der Palette / im Fahrzeug Platz finden. Die Umstellung auf eine Mehrweg-Tray-Verpackung kann zu einer deutlich geringeren Anzahl von Produkten je Fahrzeug führen. Bei der Nutzung von MUs oder Palettentypen nimmt der Anteil am Raum, den die Verpackung belegt, wahrscheinlich ab, so dass die Befüllung des Fahrzeugs u. U. verbessert wird. Da  aktuelle Packungen keine 100%ige Fahrzeugausnutzung aufweisen, sollte man sich deswegen bewusst sein, dass nicht alle Änderungen bei Verpackungen positive oder negative Auswirkungen haben.</t>
  </si>
  <si>
    <t>Mindern – Siehe auch "effiziente logistische Einheit", um die bestmögliche Fahrzeugbefüllung mit SRP sicherzustellen. Auf Warengruppenbene gewährleisten, dass sich die Verpackungsmenge insgesamt nicht erhöht (z. B. Umstellung auf kleinere Einheiten durch Wechsel zu MUs ausgleichen). Veränderungen an den Abmessungen von Verpackungen sind zu vermeiden.
Maximieren – Umstellung auf MUs / Paletten bei Produktlinien, die schnell umgeschlagen werden.</t>
  </si>
  <si>
    <t>Betrifft insbesondere Artikel von hohem Wert, Artikel, die sich verstecken lassen, und Artikel, die in Mode sind</t>
  </si>
  <si>
    <t xml:space="preserve">Periodische Zählung des gesamten Warenbestandes in der Filiale oder ausgewählter SKUs, um eine Abstimmung mit den Bestandsaufzeichnungen der Filiale herbeizuführen. SPR können sich auf Inventuren in der Filiale auswirken, weil sie eine visuelle Zusammenstellung von Verbrauchereinheiten ermöglichen. Diese lassen sich so schneller zählen. Bei einem hohen Warenbestand im Verkaufsregal kann das Zählen schneller in Vielfachen der SRP-Kartonstückzahl erfolgen. Manchmal ist es einfacher, diese Zahl zu erfassen und dann die Zahl der bereits abverkauften Artikel zu ermitteln (d. h. die leeren Stellen zu zählen). Acht gegeben werden muss allerdings darauf, dass diese Vorgehensweise mit einem Risiko verbunden ist, weil hierbei von Standardstückzahlen ausgegangen wird. Das verringert die Genauigkeit. </t>
  </si>
  <si>
    <t>Mindern - Um die Effizienz bei der Inventur durch SRP zu erhöhen, müssen die Mitarbeiter in der Filiale die Anzahl Verbrauchereinheiten kennen, die in jeder sekundären Verpackung enthalten sind, oder die vollen sekundären Verpackungen und die abverkauften Verpackungen getrennt zählen. Dies erhöht die Komplexität bzw. verringert die Genauigkeit beim Zählen.</t>
  </si>
  <si>
    <t>Eine höhere Effizienz bei der Inventur ist für den Händler von Nutzen. Doch Kosten, die durch eine ungenauere Zählung ergeben, belasten sowohl den Händler als auch den Lieferanten, weil sie zu Bestandslücken führen. Die Auswirkungen dieses Faktors hängen vom Volumen der Warengruppe und von der Größe der Verbraucherverpackung ab (da sehr kleine Verbrauchereinheiten schwieriger zu zählen sind. Deswegen profitieren sie mehr von SRP usw.).</t>
  </si>
  <si>
    <t>In erster Linie Nutzen in der Filiale für den Händler, auch wenn für den Lieferanten im Lager ebenfalls ein Vorteil entstehen kann</t>
  </si>
  <si>
    <t>Die Warenauffüllung beinhaltet die Lager- und Sortierbereiche im Hinterraum der Filiale sowie die Arbeitskräfte, die zum eigentlichen Auffüllen der Regale / Verkaufsflächen erforderlich sind. Das Lagern und Auffüllen von Produkten ist eine fortlaufende tägliche Tätigkeit. SRP können durch die Wiedererkennung von Produkten viele Aufgaben einfacher und schneller machen. Das Produkt, das aufgefüllt werden muss, ist im Lagerraum schneller und genauer aufzufinden. Wenn auf diese Weise Bestandslücken beseitigt oder verringert werden, so können entgangene Umsätze reduziert werden (insbesondere bei vorrangigen Produkten während des Eingangs von Filiallieferungen). Verringert wird darüber hinaus das Vorsortieren von Produkten zum Wiederauffüllen im Lagerraum vor der Beförderung in den Verkaufsraum. Somit muss für diese Aufgabe weniger Platz vorgesehen werden. Das lässt mehr Raum für die Lagerung. Des Weiteren sind die Mitarbeiter in der Filiale so in der Lage, Produkte schneller aufzufüllen, da mehr Produkte auf einmal (mit einem Handgriff) in das Regal befördert werden können. Die Produktivität in der Filiale kann so deutlich erhöht werden. Außerdem können Mitarbeiter in der Filiale die eingesparte Zeit für Aufgaben mit höherer Wertschöpfung nutzen, beziehungsweise es kann Personal in der Filiale abgebaut werden. Nicht übersehen werden sollte auch die Entfernung von leeren Verpackungen.</t>
  </si>
  <si>
    <t>Abendliche Warenauffüllung, Regal-bestückung</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</si>
</sst>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2]\ #,##0.00;[Red]\-[$€-2]\ #,##0.00"/>
    <numFmt numFmtId="177" formatCode="[$€-2]\ #,##0;[Red]\-[$€-2]\ #,##0"/>
    <numFmt numFmtId="178" formatCode="_-* #,##0.0_-;\-* #,##0.0_-;_-* &quot;-&quot;??_-;_-@_-"/>
    <numFmt numFmtId="179" formatCode="_-* #,##0_-;\-* #,##0_-;_-* &quot;-&quot;??_-;_-@_-"/>
    <numFmt numFmtId="180" formatCode="[$€-2]\ #,##0.00"/>
    <numFmt numFmtId="181" formatCode="[$€-2]\ #,##0.0"/>
    <numFmt numFmtId="182" formatCode="[$€-2]\ #,##0"/>
    <numFmt numFmtId="183" formatCode="0.0%"/>
    <numFmt numFmtId="184" formatCode="[$-809]dd\ mmmm\ yyyy"/>
    <numFmt numFmtId="185" formatCode="_-* #,##0.0_-;\-* #,##0.0_-;_-* &quot;-&quot;?_-;_-@_-"/>
  </numFmts>
  <fonts count="22">
    <font>
      <sz val="10"/>
      <name val="Arial"/>
      <family val="0"/>
    </font>
    <font>
      <b/>
      <sz val="12"/>
      <name val="Arial"/>
      <family val="2"/>
    </font>
    <font>
      <b/>
      <u val="single"/>
      <sz val="12"/>
      <name val="Arial"/>
      <family val="2"/>
    </font>
    <font>
      <b/>
      <sz val="10"/>
      <name val="Arial"/>
      <family val="2"/>
    </font>
    <font>
      <b/>
      <sz val="9"/>
      <name val="Tahoma"/>
      <family val="2"/>
    </font>
    <font>
      <sz val="8"/>
      <name val="Tahoma"/>
      <family val="0"/>
    </font>
    <font>
      <u val="single"/>
      <sz val="10"/>
      <color indexed="12"/>
      <name val="Arial"/>
      <family val="0"/>
    </font>
    <font>
      <u val="single"/>
      <sz val="10"/>
      <color indexed="36"/>
      <name val="Arial"/>
      <family val="0"/>
    </font>
    <font>
      <sz val="10"/>
      <color indexed="8"/>
      <name val="Tahoma"/>
      <family val="2"/>
    </font>
    <font>
      <sz val="11"/>
      <name val="Arial"/>
      <family val="2"/>
    </font>
    <font>
      <b/>
      <sz val="11"/>
      <name val="Arial"/>
      <family val="2"/>
    </font>
    <font>
      <sz val="12"/>
      <name val="Arial"/>
      <family val="2"/>
    </font>
    <font>
      <b/>
      <sz val="10"/>
      <name val="Comic Sans MS"/>
      <family val="4"/>
    </font>
    <font>
      <b/>
      <u val="single"/>
      <sz val="16"/>
      <name val="Arial"/>
      <family val="2"/>
    </font>
    <font>
      <i/>
      <sz val="10"/>
      <name val="Arial"/>
      <family val="2"/>
    </font>
    <font>
      <sz val="10"/>
      <name val="Wingdings"/>
      <family val="0"/>
    </font>
    <font>
      <u val="doubleAccounting"/>
      <sz val="10"/>
      <name val="Arial"/>
      <family val="0"/>
    </font>
    <font>
      <b/>
      <u val="doubleAccounting"/>
      <sz val="10"/>
      <name val="Arial"/>
      <family val="2"/>
    </font>
    <font>
      <sz val="10"/>
      <color indexed="9"/>
      <name val="Arial"/>
      <family val="0"/>
    </font>
    <font>
      <b/>
      <sz val="10"/>
      <color indexed="12"/>
      <name val="Arial"/>
      <family val="2"/>
    </font>
    <font>
      <b/>
      <i/>
      <sz val="10"/>
      <name val="Arial"/>
      <family val="2"/>
    </font>
    <font>
      <b/>
      <sz val="8"/>
      <name val="Arial"/>
      <family val="2"/>
    </font>
  </fonts>
  <fills count="10">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5"/>
        <bgColor indexed="64"/>
      </patternFill>
    </fill>
    <fill>
      <patternFill patternType="solid">
        <fgColor indexed="44"/>
        <bgColor indexed="64"/>
      </patternFill>
    </fill>
    <fill>
      <patternFill patternType="gray0625">
        <bgColor indexed="13"/>
      </patternFill>
    </fill>
    <fill>
      <patternFill patternType="solid">
        <fgColor indexed="41"/>
        <bgColor indexed="64"/>
      </patternFill>
    </fill>
    <fill>
      <patternFill patternType="solid">
        <fgColor indexed="52"/>
        <bgColor indexed="64"/>
      </patternFill>
    </fill>
    <fill>
      <patternFill patternType="solid">
        <fgColor indexed="13"/>
        <bgColor indexed="64"/>
      </patternFill>
    </fill>
  </fills>
  <borders count="43">
    <border>
      <left/>
      <right/>
      <top/>
      <bottom/>
      <diagonal/>
    </border>
    <border>
      <left style="medium"/>
      <right>
        <color indexed="63"/>
      </right>
      <top>
        <color indexed="63"/>
      </top>
      <bottom>
        <color indexed="63"/>
      </bottom>
    </border>
    <border>
      <left style="medium"/>
      <right>
        <color indexed="63"/>
      </right>
      <top style="dotted"/>
      <bottom style="dotted"/>
    </border>
    <border>
      <left>
        <color indexed="63"/>
      </left>
      <right>
        <color indexed="63"/>
      </right>
      <top style="dotted"/>
      <bottom style="dotted"/>
    </border>
    <border>
      <left style="medium"/>
      <right>
        <color indexed="63"/>
      </right>
      <top style="dotted"/>
      <bottom style="medium"/>
    </border>
    <border>
      <left>
        <color indexed="63"/>
      </left>
      <right>
        <color indexed="63"/>
      </right>
      <top style="dotted"/>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thin"/>
    </border>
    <border>
      <left>
        <color indexed="63"/>
      </left>
      <right style="thin"/>
      <top style="thin"/>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dotted"/>
      <bottom style="dotted"/>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color indexed="41"/>
      </left>
      <right style="thin">
        <color indexed="41"/>
      </right>
      <top style="thin">
        <color indexed="41"/>
      </top>
      <bottom style="thin">
        <color indexed="41"/>
      </bottom>
    </border>
    <border>
      <left>
        <color indexed="63"/>
      </left>
      <right>
        <color indexed="63"/>
      </right>
      <top style="dotted"/>
      <bottom>
        <color indexed="63"/>
      </bottom>
    </border>
    <border>
      <left style="medium"/>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medium"/>
      <bottom style="medium"/>
    </border>
    <border>
      <left style="medium"/>
      <right style="thin"/>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style="medium"/>
      <right style="medium"/>
      <top style="medium"/>
      <bottom style="medium"/>
    </border>
    <border>
      <left>
        <color indexed="63"/>
      </left>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6">
    <xf numFmtId="0" fontId="0" fillId="0" borderId="0" xfId="0" applyAlignment="1">
      <alignment/>
    </xf>
    <xf numFmtId="0" fontId="1" fillId="2" borderId="0" xfId="0" applyFont="1" applyFill="1" applyAlignment="1">
      <alignment horizontal="left" vertical="center"/>
    </xf>
    <xf numFmtId="0" fontId="1" fillId="2" borderId="0" xfId="0" applyFont="1" applyFill="1" applyAlignment="1">
      <alignment vertical="center"/>
    </xf>
    <xf numFmtId="0" fontId="0" fillId="2" borderId="0" xfId="0" applyFont="1" applyFill="1" applyAlignment="1">
      <alignment vertical="center" wrapText="1"/>
    </xf>
    <xf numFmtId="0" fontId="1" fillId="2" borderId="0" xfId="0" applyFont="1" applyFill="1" applyAlignment="1">
      <alignment horizontal="center" vertical="center"/>
    </xf>
    <xf numFmtId="0" fontId="1" fillId="2" borderId="0" xfId="0" applyFont="1" applyFill="1" applyAlignment="1">
      <alignment vertical="center" wrapText="1"/>
    </xf>
    <xf numFmtId="0" fontId="3" fillId="2" borderId="1" xfId="0" applyFont="1" applyFill="1" applyBorder="1" applyAlignment="1">
      <alignment horizontal="center" vertical="center" wrapText="1"/>
    </xf>
    <xf numFmtId="0" fontId="3" fillId="2" borderId="0" xfId="0" applyFont="1" applyFill="1" applyBorder="1" applyAlignment="1">
      <alignment vertical="center" wrapText="1"/>
    </xf>
    <xf numFmtId="0" fontId="0" fillId="2" borderId="0" xfId="0" applyFont="1" applyFill="1" applyBorder="1" applyAlignment="1">
      <alignmen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vertical="center" wrapText="1"/>
    </xf>
    <xf numFmtId="0" fontId="0" fillId="2" borderId="3" xfId="0" applyFont="1" applyFill="1" applyBorder="1" applyAlignment="1">
      <alignment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vertical="center" wrapText="1"/>
    </xf>
    <xf numFmtId="0" fontId="0" fillId="2" borderId="5" xfId="0" applyFont="1" applyFill="1" applyBorder="1" applyAlignment="1">
      <alignment vertical="center" wrapText="1"/>
    </xf>
    <xf numFmtId="0" fontId="0" fillId="2" borderId="0" xfId="0" applyFont="1" applyFill="1" applyAlignment="1">
      <alignment horizontal="center" vertical="center" wrapText="1"/>
    </xf>
    <xf numFmtId="0" fontId="0" fillId="3" borderId="0" xfId="0" applyFont="1" applyFill="1" applyBorder="1" applyAlignment="1">
      <alignment vertical="center" wrapText="1"/>
    </xf>
    <xf numFmtId="0" fontId="0" fillId="3" borderId="3" xfId="0" applyFont="1" applyFill="1" applyBorder="1" applyAlignment="1">
      <alignment vertical="center" wrapText="1"/>
    </xf>
    <xf numFmtId="0" fontId="0" fillId="4" borderId="3" xfId="0" applyFont="1" applyFill="1" applyBorder="1" applyAlignment="1">
      <alignment vertical="center" wrapText="1"/>
    </xf>
    <xf numFmtId="0" fontId="0" fillId="5" borderId="5" xfId="0" applyFont="1" applyFill="1" applyBorder="1" applyAlignment="1">
      <alignment vertical="center" wrapText="1"/>
    </xf>
    <xf numFmtId="0" fontId="2" fillId="2" borderId="6" xfId="0" applyFont="1" applyFill="1" applyBorder="1" applyAlignment="1">
      <alignment horizontal="center" vertical="top" wrapText="1"/>
    </xf>
    <xf numFmtId="0" fontId="2" fillId="2" borderId="7" xfId="0" applyFont="1" applyFill="1" applyBorder="1" applyAlignment="1">
      <alignment horizontal="center" vertical="top" wrapText="1"/>
    </xf>
    <xf numFmtId="0" fontId="0" fillId="2" borderId="0" xfId="0" applyFill="1" applyAlignment="1">
      <alignment vertical="top" wrapText="1"/>
    </xf>
    <xf numFmtId="0" fontId="3" fillId="2" borderId="0" xfId="0" applyFont="1" applyFill="1" applyBorder="1" applyAlignment="1">
      <alignment horizontal="center" vertical="center" wrapText="1"/>
    </xf>
    <xf numFmtId="0" fontId="3" fillId="2" borderId="0" xfId="0" applyFont="1" applyFill="1" applyAlignment="1">
      <alignment vertical="top"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9" fillId="2" borderId="0" xfId="0" applyFont="1" applyFill="1" applyAlignment="1">
      <alignment vertical="top" wrapText="1"/>
    </xf>
    <xf numFmtId="0" fontId="0" fillId="2" borderId="8" xfId="0" applyFill="1" applyBorder="1" applyAlignment="1">
      <alignment vertical="top" wrapText="1"/>
    </xf>
    <xf numFmtId="0" fontId="11" fillId="2" borderId="8" xfId="0" applyFont="1" applyFill="1" applyBorder="1" applyAlignment="1">
      <alignment vertical="top" wrapText="1"/>
    </xf>
    <xf numFmtId="0" fontId="0" fillId="2" borderId="8" xfId="0" applyFont="1" applyFill="1" applyBorder="1" applyAlignment="1">
      <alignment vertical="top" wrapText="1"/>
    </xf>
    <xf numFmtId="0" fontId="8" fillId="0" borderId="8" xfId="0" applyFont="1" applyBorder="1" applyAlignment="1">
      <alignment vertical="top" wrapText="1"/>
    </xf>
    <xf numFmtId="0" fontId="3" fillId="3" borderId="9" xfId="0" applyFont="1" applyFill="1" applyBorder="1" applyAlignment="1">
      <alignment vertical="top" wrapText="1"/>
    </xf>
    <xf numFmtId="0" fontId="3" fillId="3" borderId="10" xfId="0" applyFont="1" applyFill="1" applyBorder="1" applyAlignment="1">
      <alignment vertical="top" wrapText="1"/>
    </xf>
    <xf numFmtId="0" fontId="0" fillId="2" borderId="11" xfId="0" applyFill="1" applyBorder="1" applyAlignment="1">
      <alignment vertical="top" wrapText="1"/>
    </xf>
    <xf numFmtId="0" fontId="11" fillId="2" borderId="12" xfId="0" applyFont="1" applyFill="1" applyBorder="1" applyAlignment="1">
      <alignment vertical="top" wrapText="1"/>
    </xf>
    <xf numFmtId="0" fontId="0" fillId="2" borderId="12" xfId="0" applyFill="1" applyBorder="1" applyAlignment="1">
      <alignment vertical="top" wrapText="1"/>
    </xf>
    <xf numFmtId="0" fontId="0" fillId="2" borderId="13" xfId="0" applyFill="1" applyBorder="1" applyAlignment="1">
      <alignment vertical="top" wrapText="1"/>
    </xf>
    <xf numFmtId="0" fontId="3" fillId="3" borderId="14" xfId="0" applyFont="1" applyFill="1" applyBorder="1" applyAlignment="1">
      <alignment vertical="top" wrapText="1"/>
    </xf>
    <xf numFmtId="0" fontId="3" fillId="3" borderId="15" xfId="0" applyFont="1" applyFill="1" applyBorder="1" applyAlignment="1">
      <alignment vertical="top" wrapText="1"/>
    </xf>
    <xf numFmtId="0" fontId="0" fillId="2" borderId="16" xfId="0" applyFill="1" applyBorder="1" applyAlignment="1">
      <alignment vertical="top" wrapText="1"/>
    </xf>
    <xf numFmtId="0" fontId="0" fillId="2" borderId="17" xfId="0" applyFill="1" applyBorder="1" applyAlignment="1">
      <alignment vertical="top" wrapText="1"/>
    </xf>
    <xf numFmtId="0" fontId="0" fillId="0" borderId="0" xfId="0" applyFont="1" applyFill="1" applyAlignment="1">
      <alignment vertical="center" wrapText="1"/>
    </xf>
    <xf numFmtId="0" fontId="6" fillId="2" borderId="0" xfId="18" applyFill="1" applyAlignment="1">
      <alignment vertical="center"/>
    </xf>
    <xf numFmtId="0" fontId="10" fillId="2" borderId="18" xfId="0" applyFont="1" applyFill="1" applyBorder="1" applyAlignment="1">
      <alignment horizontal="center" vertical="top" wrapText="1"/>
    </xf>
    <xf numFmtId="0" fontId="10" fillId="2" borderId="8" xfId="0" applyFont="1" applyFill="1" applyBorder="1" applyAlignment="1">
      <alignment vertical="top" wrapText="1"/>
    </xf>
    <xf numFmtId="0" fontId="10" fillId="2" borderId="19" xfId="0" applyFont="1" applyFill="1" applyBorder="1" applyAlignment="1">
      <alignment horizontal="center" vertical="top" wrapText="1"/>
    </xf>
    <xf numFmtId="0" fontId="10" fillId="2" borderId="12" xfId="0" applyFont="1" applyFill="1" applyBorder="1" applyAlignment="1">
      <alignment vertical="top" wrapText="1"/>
    </xf>
    <xf numFmtId="0" fontId="13" fillId="2" borderId="0" xfId="0" applyFont="1" applyFill="1" applyAlignment="1">
      <alignment horizontal="left" vertical="center"/>
    </xf>
    <xf numFmtId="0" fontId="2" fillId="2" borderId="20" xfId="0" applyFont="1" applyFill="1" applyBorder="1" applyAlignment="1">
      <alignment horizontal="center" vertical="top" wrapText="1"/>
    </xf>
    <xf numFmtId="0" fontId="0" fillId="0" borderId="0" xfId="0" applyBorder="1" applyAlignment="1">
      <alignment/>
    </xf>
    <xf numFmtId="0" fontId="3" fillId="0" borderId="8" xfId="0" applyFont="1" applyBorder="1" applyAlignment="1">
      <alignment/>
    </xf>
    <xf numFmtId="0" fontId="15" fillId="0" borderId="0" xfId="0" applyFont="1" applyBorder="1" applyAlignment="1">
      <alignment/>
    </xf>
    <xf numFmtId="0" fontId="3" fillId="0" borderId="0" xfId="0" applyFont="1" applyAlignment="1">
      <alignment/>
    </xf>
    <xf numFmtId="0" fontId="14" fillId="0" borderId="0" xfId="0" applyFont="1" applyAlignment="1">
      <alignment/>
    </xf>
    <xf numFmtId="0" fontId="0" fillId="0" borderId="0" xfId="0" applyAlignment="1">
      <alignment horizontal="center"/>
    </xf>
    <xf numFmtId="0" fontId="0" fillId="0" borderId="0" xfId="0" applyFill="1" applyBorder="1" applyAlignment="1">
      <alignment/>
    </xf>
    <xf numFmtId="0" fontId="3" fillId="0" borderId="0" xfId="0" applyFont="1" applyFill="1" applyBorder="1" applyAlignment="1">
      <alignment horizontal="right"/>
    </xf>
    <xf numFmtId="0" fontId="15" fillId="0" borderId="0" xfId="0" applyFont="1" applyBorder="1" applyAlignment="1">
      <alignment horizontal="center"/>
    </xf>
    <xf numFmtId="0" fontId="2" fillId="2" borderId="21" xfId="0" applyFont="1" applyFill="1" applyBorder="1" applyAlignment="1">
      <alignment horizontal="center" vertical="top" wrapText="1"/>
    </xf>
    <xf numFmtId="0" fontId="0" fillId="0" borderId="0" xfId="0" applyAlignment="1">
      <alignment/>
    </xf>
    <xf numFmtId="0" fontId="0" fillId="0" borderId="0" xfId="0" applyFont="1" applyBorder="1" applyAlignment="1">
      <alignment/>
    </xf>
    <xf numFmtId="0" fontId="14" fillId="0" borderId="0" xfId="0" applyFont="1" applyBorder="1" applyAlignment="1">
      <alignment/>
    </xf>
    <xf numFmtId="182" fontId="0" fillId="0" borderId="8" xfId="16" applyNumberFormat="1" applyFill="1" applyBorder="1" applyAlignment="1">
      <alignment/>
    </xf>
    <xf numFmtId="180" fontId="0" fillId="0" borderId="8" xfId="0" applyNumberFormat="1" applyBorder="1" applyAlignment="1">
      <alignment/>
    </xf>
    <xf numFmtId="179" fontId="0" fillId="0" borderId="8" xfId="16" applyNumberFormat="1" applyFill="1" applyBorder="1" applyAlignment="1">
      <alignment/>
    </xf>
    <xf numFmtId="0" fontId="3" fillId="0" borderId="0" xfId="0" applyFont="1" applyBorder="1" applyAlignment="1">
      <alignment/>
    </xf>
    <xf numFmtId="0" fontId="3" fillId="0" borderId="8" xfId="0" applyFont="1" applyBorder="1" applyAlignment="1">
      <alignment horizontal="right"/>
    </xf>
    <xf numFmtId="9" fontId="0" fillId="0" borderId="8" xfId="0" applyNumberFormat="1" applyBorder="1" applyAlignment="1">
      <alignment/>
    </xf>
    <xf numFmtId="9" fontId="0" fillId="0" borderId="8" xfId="19" applyBorder="1" applyAlignment="1">
      <alignment/>
    </xf>
    <xf numFmtId="0" fontId="0" fillId="0" borderId="8" xfId="0" applyFont="1" applyBorder="1" applyAlignment="1">
      <alignment horizontal="right"/>
    </xf>
    <xf numFmtId="182" fontId="3" fillId="0" borderId="0" xfId="0" applyNumberFormat="1" applyFont="1" applyBorder="1" applyAlignment="1">
      <alignment/>
    </xf>
    <xf numFmtId="0" fontId="3" fillId="4" borderId="8" xfId="0" applyFont="1" applyFill="1" applyBorder="1" applyAlignment="1">
      <alignment/>
    </xf>
    <xf numFmtId="0" fontId="3" fillId="0" borderId="0" xfId="0" applyFont="1" applyFill="1" applyBorder="1" applyAlignment="1">
      <alignment/>
    </xf>
    <xf numFmtId="179" fontId="0" fillId="0" borderId="8" xfId="0" applyNumberFormat="1" applyBorder="1" applyAlignment="1">
      <alignment/>
    </xf>
    <xf numFmtId="179" fontId="0" fillId="0" borderId="8" xfId="0" applyNumberFormat="1" applyFont="1" applyBorder="1" applyAlignment="1">
      <alignment horizontal="right"/>
    </xf>
    <xf numFmtId="182" fontId="3" fillId="0" borderId="8" xfId="0" applyNumberFormat="1" applyFont="1" applyFill="1" applyBorder="1" applyAlignment="1">
      <alignment/>
    </xf>
    <xf numFmtId="182" fontId="0" fillId="0" borderId="8" xfId="0" applyNumberFormat="1" applyFont="1" applyFill="1" applyBorder="1" applyAlignment="1">
      <alignment/>
    </xf>
    <xf numFmtId="181" fontId="0" fillId="0" borderId="8" xfId="0" applyNumberFormat="1" applyFont="1" applyFill="1" applyBorder="1" applyAlignment="1">
      <alignment/>
    </xf>
    <xf numFmtId="182" fontId="3" fillId="0" borderId="0" xfId="0" applyNumberFormat="1" applyFont="1" applyFill="1" applyBorder="1" applyAlignment="1">
      <alignment/>
    </xf>
    <xf numFmtId="9" fontId="0" fillId="0" borderId="8" xfId="0" applyNumberFormat="1" applyBorder="1" applyAlignment="1">
      <alignment/>
    </xf>
    <xf numFmtId="0" fontId="3" fillId="6" borderId="22" xfId="0" applyNumberFormat="1" applyFont="1" applyFill="1" applyBorder="1" applyAlignment="1" applyProtection="1">
      <alignment horizontal="center" vertical="center" wrapText="1"/>
      <protection locked="0"/>
    </xf>
    <xf numFmtId="0" fontId="0" fillId="0" borderId="0" xfId="0" applyFill="1" applyAlignment="1">
      <alignment/>
    </xf>
    <xf numFmtId="9" fontId="14" fillId="0" borderId="0" xfId="0" applyNumberFormat="1" applyFont="1" applyAlignment="1">
      <alignment horizontal="center"/>
    </xf>
    <xf numFmtId="0" fontId="20" fillId="0" borderId="0" xfId="0" applyFont="1" applyAlignment="1">
      <alignment/>
    </xf>
    <xf numFmtId="0" fontId="3" fillId="0" borderId="23" xfId="0" applyFont="1" applyBorder="1" applyAlignment="1" applyProtection="1">
      <alignment/>
      <protection/>
    </xf>
    <xf numFmtId="0" fontId="0" fillId="0" borderId="18" xfId="0" applyBorder="1" applyAlignment="1" applyProtection="1">
      <alignment/>
      <protection/>
    </xf>
    <xf numFmtId="0" fontId="3" fillId="7" borderId="23" xfId="0" applyFont="1" applyFill="1" applyBorder="1" applyAlignment="1" applyProtection="1">
      <alignment/>
      <protection/>
    </xf>
    <xf numFmtId="0" fontId="0" fillId="7" borderId="24" xfId="0" applyFill="1" applyBorder="1" applyAlignment="1" applyProtection="1">
      <alignment/>
      <protection/>
    </xf>
    <xf numFmtId="0" fontId="0" fillId="7" borderId="18" xfId="0" applyFill="1"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14" fillId="0" borderId="0" xfId="0" applyFont="1" applyAlignment="1" applyProtection="1">
      <alignment/>
      <protection/>
    </xf>
    <xf numFmtId="0" fontId="3" fillId="0" borderId="8" xfId="0" applyFont="1" applyBorder="1" applyAlignment="1" applyProtection="1">
      <alignment/>
      <protection/>
    </xf>
    <xf numFmtId="0" fontId="18" fillId="0" borderId="0" xfId="0" applyFont="1" applyAlignment="1" applyProtection="1">
      <alignment/>
      <protection/>
    </xf>
    <xf numFmtId="0" fontId="0" fillId="0" borderId="8" xfId="0" applyBorder="1" applyAlignment="1" applyProtection="1">
      <alignment/>
      <protection/>
    </xf>
    <xf numFmtId="0" fontId="15" fillId="0" borderId="0" xfId="0" applyFont="1" applyBorder="1" applyAlignment="1" applyProtection="1">
      <alignment/>
      <protection/>
    </xf>
    <xf numFmtId="0" fontId="15" fillId="0" borderId="8" xfId="0" applyFont="1" applyBorder="1" applyAlignment="1" applyProtection="1">
      <alignment horizontal="center"/>
      <protection/>
    </xf>
    <xf numFmtId="177" fontId="0" fillId="0" borderId="8" xfId="16" applyNumberFormat="1" applyBorder="1" applyAlignment="1" applyProtection="1">
      <alignment horizontal="right"/>
      <protection/>
    </xf>
    <xf numFmtId="0" fontId="0" fillId="0" borderId="0" xfId="0" applyAlignment="1" applyProtection="1">
      <alignment horizontal="center"/>
      <protection/>
    </xf>
    <xf numFmtId="177" fontId="0" fillId="0" borderId="0" xfId="0" applyNumberFormat="1" applyAlignment="1" applyProtection="1">
      <alignment horizontal="right"/>
      <protection/>
    </xf>
    <xf numFmtId="0" fontId="0" fillId="0" borderId="0" xfId="0" applyBorder="1" applyAlignment="1" applyProtection="1">
      <alignment horizontal="center" vertical="center"/>
      <protection/>
    </xf>
    <xf numFmtId="0" fontId="15" fillId="0" borderId="25" xfId="0" applyFont="1" applyBorder="1" applyAlignment="1" applyProtection="1">
      <alignment horizontal="center"/>
      <protection/>
    </xf>
    <xf numFmtId="177" fontId="0" fillId="0" borderId="25" xfId="16" applyNumberFormat="1" applyBorder="1" applyAlignment="1" applyProtection="1">
      <alignment/>
      <protection/>
    </xf>
    <xf numFmtId="0" fontId="3" fillId="0" borderId="0" xfId="0" applyFont="1" applyAlignment="1" applyProtection="1">
      <alignment horizontal="right"/>
      <protection/>
    </xf>
    <xf numFmtId="177" fontId="16" fillId="0" borderId="0" xfId="16" applyNumberFormat="1" applyFont="1" applyBorder="1" applyAlignment="1" applyProtection="1">
      <alignment/>
      <protection/>
    </xf>
    <xf numFmtId="0" fontId="0" fillId="0" borderId="0" xfId="0" applyAlignment="1" applyProtection="1">
      <alignment horizontal="right"/>
      <protection/>
    </xf>
    <xf numFmtId="177" fontId="0" fillId="0" borderId="0" xfId="0" applyNumberFormat="1" applyAlignment="1" applyProtection="1">
      <alignment/>
      <protection/>
    </xf>
    <xf numFmtId="177" fontId="17" fillId="0" borderId="0" xfId="16" applyNumberFormat="1" applyFont="1" applyBorder="1" applyAlignment="1" applyProtection="1">
      <alignment/>
      <protection/>
    </xf>
    <xf numFmtId="0" fontId="0" fillId="0" borderId="0" xfId="0" applyFill="1" applyBorder="1" applyAlignment="1" applyProtection="1">
      <alignment/>
      <protection/>
    </xf>
    <xf numFmtId="0" fontId="0" fillId="7" borderId="0" xfId="0" applyFill="1" applyAlignment="1" applyProtection="1">
      <alignment/>
      <protection/>
    </xf>
    <xf numFmtId="0" fontId="0" fillId="7" borderId="0" xfId="0" applyFill="1" applyBorder="1" applyAlignment="1" applyProtection="1">
      <alignment/>
      <protection/>
    </xf>
    <xf numFmtId="0" fontId="3" fillId="7" borderId="0" xfId="0" applyFont="1" applyFill="1" applyBorder="1" applyAlignment="1" applyProtection="1">
      <alignment horizontal="right"/>
      <protection/>
    </xf>
    <xf numFmtId="0" fontId="3" fillId="0" borderId="26" xfId="0" applyFont="1" applyBorder="1" applyAlignment="1" applyProtection="1">
      <alignment/>
      <protection/>
    </xf>
    <xf numFmtId="179" fontId="0" fillId="8" borderId="8" xfId="16" applyNumberFormat="1" applyFill="1" applyBorder="1" applyAlignment="1" applyProtection="1">
      <alignment/>
      <protection locked="0"/>
    </xf>
    <xf numFmtId="183" fontId="0" fillId="9" borderId="8" xfId="19" applyNumberFormat="1" applyFill="1" applyBorder="1" applyAlignment="1" applyProtection="1">
      <alignment/>
      <protection locked="0"/>
    </xf>
    <xf numFmtId="183" fontId="0" fillId="9" borderId="8" xfId="0" applyNumberFormat="1" applyFill="1" applyBorder="1" applyAlignment="1" applyProtection="1">
      <alignment/>
      <protection locked="0"/>
    </xf>
    <xf numFmtId="0" fontId="0" fillId="9" borderId="8" xfId="0" applyFont="1" applyFill="1" applyBorder="1" applyAlignment="1" applyProtection="1">
      <alignment/>
      <protection locked="0"/>
    </xf>
    <xf numFmtId="181" fontId="0" fillId="9" borderId="8" xfId="0" applyNumberFormat="1" applyFont="1" applyFill="1" applyBorder="1" applyAlignment="1" applyProtection="1">
      <alignment/>
      <protection locked="0"/>
    </xf>
    <xf numFmtId="179" fontId="0" fillId="9" borderId="8" xfId="0" applyNumberFormat="1" applyFill="1" applyBorder="1" applyAlignment="1" applyProtection="1">
      <alignment/>
      <protection locked="0"/>
    </xf>
    <xf numFmtId="182" fontId="0" fillId="9" borderId="8" xfId="0" applyNumberFormat="1" applyFont="1" applyFill="1" applyBorder="1" applyAlignment="1" applyProtection="1">
      <alignment/>
      <protection locked="0"/>
    </xf>
    <xf numFmtId="9" fontId="0" fillId="8" borderId="8" xfId="19" applyFill="1" applyBorder="1" applyAlignment="1" applyProtection="1">
      <alignment/>
      <protection locked="0"/>
    </xf>
    <xf numFmtId="179" fontId="0" fillId="9" borderId="8" xfId="0" applyNumberFormat="1" applyFont="1" applyFill="1" applyBorder="1" applyAlignment="1" applyProtection="1">
      <alignment horizontal="right"/>
      <protection locked="0"/>
    </xf>
    <xf numFmtId="171" fontId="0" fillId="9" borderId="8" xfId="16" applyFont="1" applyFill="1" applyBorder="1" applyAlignment="1" applyProtection="1">
      <alignment/>
      <protection locked="0"/>
    </xf>
    <xf numFmtId="182" fontId="0" fillId="8" borderId="8" xfId="0" applyNumberFormat="1" applyFont="1" applyFill="1" applyBorder="1" applyAlignment="1" applyProtection="1">
      <alignment/>
      <protection locked="0"/>
    </xf>
    <xf numFmtId="179" fontId="0" fillId="9" borderId="8" xfId="16" applyNumberFormat="1" applyFont="1" applyFill="1" applyBorder="1" applyAlignment="1" applyProtection="1">
      <alignment/>
      <protection locked="0"/>
    </xf>
    <xf numFmtId="0" fontId="0" fillId="9" borderId="8" xfId="0" applyFill="1" applyBorder="1" applyAlignment="1" applyProtection="1">
      <alignment/>
      <protection locked="0"/>
    </xf>
    <xf numFmtId="183" fontId="0" fillId="0" borderId="8" xfId="0" applyNumberFormat="1" applyBorder="1" applyAlignment="1">
      <alignment/>
    </xf>
    <xf numFmtId="180" fontId="0" fillId="8" borderId="8" xfId="16" applyNumberFormat="1" applyFill="1" applyBorder="1" applyAlignment="1" applyProtection="1">
      <alignment/>
      <protection locked="0"/>
    </xf>
    <xf numFmtId="0" fontId="0" fillId="0" borderId="0" xfId="0" applyFill="1" applyBorder="1" applyAlignment="1">
      <alignment horizontal="center"/>
    </xf>
    <xf numFmtId="0" fontId="3" fillId="2" borderId="27" xfId="0" applyFont="1" applyFill="1" applyBorder="1" applyAlignment="1">
      <alignment vertical="center" wrapText="1"/>
    </xf>
    <xf numFmtId="0" fontId="0" fillId="2" borderId="27" xfId="0" applyFont="1" applyFill="1" applyBorder="1" applyAlignment="1">
      <alignment vertical="center" wrapText="1"/>
    </xf>
    <xf numFmtId="0" fontId="0" fillId="4" borderId="27" xfId="0" applyFont="1" applyFill="1" applyBorder="1" applyAlignment="1">
      <alignment vertical="center" wrapText="1"/>
    </xf>
    <xf numFmtId="0" fontId="0" fillId="2" borderId="28" xfId="0" applyFill="1" applyBorder="1" applyAlignment="1">
      <alignment vertical="top" wrapText="1"/>
    </xf>
    <xf numFmtId="0" fontId="10" fillId="2" borderId="29" xfId="0" applyFont="1" applyFill="1" applyBorder="1" applyAlignment="1">
      <alignment horizontal="center" vertical="top" wrapText="1"/>
    </xf>
    <xf numFmtId="0" fontId="10" fillId="2" borderId="30" xfId="0" applyFont="1" applyFill="1" applyBorder="1" applyAlignment="1">
      <alignment vertical="top" wrapText="1"/>
    </xf>
    <xf numFmtId="0" fontId="11" fillId="2" borderId="30" xfId="0" applyFont="1" applyFill="1" applyBorder="1" applyAlignment="1">
      <alignment vertical="top" wrapText="1"/>
    </xf>
    <xf numFmtId="0" fontId="0" fillId="2" borderId="30" xfId="0" applyFill="1" applyBorder="1" applyAlignment="1">
      <alignment vertical="top" wrapText="1"/>
    </xf>
    <xf numFmtId="0" fontId="3" fillId="3" borderId="31" xfId="0" applyFont="1" applyFill="1" applyBorder="1" applyAlignment="1">
      <alignment/>
    </xf>
    <xf numFmtId="0" fontId="3" fillId="4" borderId="31" xfId="0" applyFont="1" applyFill="1" applyBorder="1" applyAlignment="1">
      <alignment/>
    </xf>
    <xf numFmtId="0" fontId="3" fillId="5" borderId="31" xfId="0" applyFont="1" applyFill="1" applyBorder="1" applyAlignment="1">
      <alignment/>
    </xf>
    <xf numFmtId="0" fontId="3" fillId="3" borderId="32" xfId="0" applyFont="1" applyFill="1" applyBorder="1" applyAlignment="1">
      <alignment horizontal="center"/>
    </xf>
    <xf numFmtId="0" fontId="3" fillId="4" borderId="32" xfId="0" applyFont="1" applyFill="1" applyBorder="1" applyAlignment="1">
      <alignment horizontal="center"/>
    </xf>
    <xf numFmtId="0" fontId="3" fillId="4" borderId="8" xfId="0" applyFont="1" applyFill="1" applyBorder="1" applyAlignment="1">
      <alignment horizontal="center"/>
    </xf>
    <xf numFmtId="0" fontId="3" fillId="5" borderId="32" xfId="0" applyFont="1" applyFill="1" applyBorder="1" applyAlignment="1">
      <alignment horizontal="center"/>
    </xf>
    <xf numFmtId="0" fontId="3" fillId="3" borderId="33" xfId="0" applyFont="1" applyFill="1" applyBorder="1" applyAlignment="1">
      <alignment/>
    </xf>
    <xf numFmtId="0" fontId="3" fillId="3" borderId="34" xfId="0" applyFont="1" applyFill="1" applyBorder="1" applyAlignment="1">
      <alignment/>
    </xf>
    <xf numFmtId="0" fontId="3" fillId="3" borderId="35" xfId="0" applyFont="1" applyFill="1" applyBorder="1" applyAlignment="1">
      <alignment horizontal="center"/>
    </xf>
    <xf numFmtId="0" fontId="3" fillId="3" borderId="36" xfId="0" applyFont="1" applyFill="1" applyBorder="1" applyAlignment="1">
      <alignment/>
    </xf>
    <xf numFmtId="0" fontId="0" fillId="0" borderId="0" xfId="0" applyFill="1" applyAlignment="1">
      <alignment horizontal="center"/>
    </xf>
    <xf numFmtId="0" fontId="3" fillId="0" borderId="0" xfId="0" applyFont="1" applyFill="1" applyBorder="1" applyAlignment="1" applyProtection="1">
      <alignment/>
      <protection locked="0"/>
    </xf>
    <xf numFmtId="0" fontId="0" fillId="3" borderId="0" xfId="0" applyFill="1" applyAlignment="1">
      <alignment/>
    </xf>
    <xf numFmtId="0" fontId="0" fillId="3" borderId="0" xfId="0" applyFill="1" applyAlignment="1">
      <alignment horizontal="center"/>
    </xf>
    <xf numFmtId="0" fontId="3" fillId="3" borderId="0" xfId="0" applyFont="1" applyFill="1" applyAlignment="1">
      <alignment horizontal="right" vertical="top"/>
    </xf>
    <xf numFmtId="0" fontId="3" fillId="3" borderId="34" xfId="0" applyFont="1" applyFill="1" applyBorder="1" applyAlignment="1">
      <alignment vertical="center"/>
    </xf>
    <xf numFmtId="0" fontId="0" fillId="3" borderId="37" xfId="0" applyFill="1" applyBorder="1" applyAlignment="1">
      <alignment/>
    </xf>
    <xf numFmtId="0" fontId="0" fillId="3" borderId="33" xfId="0" applyFill="1" applyBorder="1" applyAlignment="1">
      <alignment/>
    </xf>
    <xf numFmtId="0" fontId="0" fillId="3" borderId="34" xfId="0" applyFill="1" applyBorder="1" applyAlignment="1">
      <alignment/>
    </xf>
    <xf numFmtId="0" fontId="0" fillId="3" borderId="37" xfId="0" applyFill="1" applyBorder="1" applyAlignment="1">
      <alignment vertical="center"/>
    </xf>
    <xf numFmtId="0" fontId="11" fillId="0" borderId="0" xfId="0" applyFont="1" applyAlignment="1">
      <alignment/>
    </xf>
    <xf numFmtId="0" fontId="1" fillId="7" borderId="23" xfId="0" applyFont="1" applyFill="1" applyBorder="1" applyAlignment="1" applyProtection="1">
      <alignment/>
      <protection locked="0"/>
    </xf>
    <xf numFmtId="0" fontId="11" fillId="7" borderId="24" xfId="0" applyFont="1" applyFill="1" applyBorder="1" applyAlignment="1">
      <alignment/>
    </xf>
    <xf numFmtId="0" fontId="11" fillId="7" borderId="18" xfId="0" applyFont="1" applyFill="1" applyBorder="1" applyAlignment="1">
      <alignment/>
    </xf>
    <xf numFmtId="10" fontId="0" fillId="9" borderId="8" xfId="19" applyNumberFormat="1" applyFill="1" applyBorder="1" applyAlignment="1" applyProtection="1">
      <alignment/>
      <protection locked="0"/>
    </xf>
    <xf numFmtId="10" fontId="0" fillId="9" borderId="8" xfId="0" applyNumberFormat="1" applyFill="1" applyBorder="1" applyAlignment="1" applyProtection="1">
      <alignment/>
      <protection locked="0"/>
    </xf>
    <xf numFmtId="0" fontId="0" fillId="9" borderId="8" xfId="0" applyFont="1" applyFill="1" applyBorder="1" applyAlignment="1">
      <alignment horizontal="right"/>
    </xf>
    <xf numFmtId="177" fontId="3" fillId="0" borderId="8" xfId="0" applyNumberFormat="1" applyFont="1" applyBorder="1" applyAlignment="1">
      <alignment/>
    </xf>
    <xf numFmtId="177" fontId="3" fillId="0" borderId="8" xfId="0" applyNumberFormat="1" applyFont="1" applyFill="1" applyBorder="1" applyAlignment="1">
      <alignment/>
    </xf>
    <xf numFmtId="177" fontId="3" fillId="0" borderId="8" xfId="0" applyNumberFormat="1" applyFont="1" applyFill="1" applyBorder="1" applyAlignment="1">
      <alignment/>
    </xf>
    <xf numFmtId="177" fontId="3" fillId="9" borderId="8" xfId="0" applyNumberFormat="1" applyFont="1" applyFill="1" applyBorder="1" applyAlignment="1" applyProtection="1">
      <alignment/>
      <protection locked="0"/>
    </xf>
    <xf numFmtId="179" fontId="0" fillId="9" borderId="8" xfId="0" applyNumberFormat="1" applyFont="1" applyFill="1" applyBorder="1" applyAlignment="1">
      <alignment horizontal="right"/>
    </xf>
    <xf numFmtId="180" fontId="0" fillId="0" borderId="0" xfId="0" applyNumberFormat="1" applyAlignment="1">
      <alignment/>
    </xf>
    <xf numFmtId="182" fontId="0" fillId="0" borderId="0" xfId="0" applyNumberFormat="1" applyAlignment="1">
      <alignment/>
    </xf>
    <xf numFmtId="10" fontId="0" fillId="9" borderId="8" xfId="16" applyNumberFormat="1" applyFill="1" applyBorder="1" applyAlignment="1" applyProtection="1">
      <alignment/>
      <protection locked="0"/>
    </xf>
    <xf numFmtId="180" fontId="0" fillId="8" borderId="8" xfId="0" applyNumberFormat="1" applyFont="1" applyFill="1" applyBorder="1" applyAlignment="1" applyProtection="1">
      <alignment/>
      <protection locked="0"/>
    </xf>
    <xf numFmtId="177" fontId="3" fillId="9" borderId="8" xfId="0" applyNumberFormat="1" applyFont="1" applyFill="1" applyBorder="1" applyAlignment="1">
      <alignment/>
    </xf>
    <xf numFmtId="2" fontId="15" fillId="0" borderId="0" xfId="0" applyNumberFormat="1" applyFont="1" applyBorder="1" applyAlignment="1">
      <alignment horizontal="center"/>
    </xf>
    <xf numFmtId="0" fontId="0" fillId="0" borderId="8" xfId="19" applyNumberFormat="1" applyFont="1" applyFill="1" applyBorder="1" applyAlignment="1" applyProtection="1">
      <alignment horizontal="right"/>
      <protection locked="0"/>
    </xf>
    <xf numFmtId="10" fontId="0" fillId="8" borderId="8" xfId="0" applyNumberFormat="1" applyFill="1" applyBorder="1" applyAlignment="1" applyProtection="1">
      <alignment/>
      <protection locked="0"/>
    </xf>
    <xf numFmtId="10" fontId="0" fillId="0" borderId="8" xfId="0" applyNumberFormat="1" applyFill="1" applyBorder="1" applyAlignment="1">
      <alignment/>
    </xf>
    <xf numFmtId="180" fontId="0" fillId="9" borderId="8" xfId="0" applyNumberFormat="1" applyFont="1" applyFill="1" applyBorder="1" applyAlignment="1" applyProtection="1">
      <alignment/>
      <protection locked="0"/>
    </xf>
    <xf numFmtId="183" fontId="19" fillId="7" borderId="26" xfId="19" applyNumberFormat="1" applyFont="1" applyFill="1" applyBorder="1" applyAlignment="1" applyProtection="1">
      <alignment horizontal="center"/>
      <protection/>
    </xf>
    <xf numFmtId="0" fontId="11" fillId="7" borderId="24" xfId="0" applyFont="1" applyFill="1" applyBorder="1" applyAlignment="1">
      <alignment wrapText="1"/>
    </xf>
    <xf numFmtId="0" fontId="0" fillId="0" borderId="0" xfId="0" applyFill="1" applyBorder="1" applyAlignment="1">
      <alignment wrapText="1"/>
    </xf>
    <xf numFmtId="0" fontId="0" fillId="3" borderId="0" xfId="0" applyFill="1" applyAlignment="1">
      <alignment wrapText="1"/>
    </xf>
    <xf numFmtId="0" fontId="0" fillId="3" borderId="37" xfId="0" applyFill="1" applyBorder="1" applyAlignment="1">
      <alignment wrapText="1"/>
    </xf>
    <xf numFmtId="0" fontId="0" fillId="3" borderId="37" xfId="0" applyFill="1" applyBorder="1" applyAlignment="1">
      <alignment vertical="center" wrapText="1"/>
    </xf>
    <xf numFmtId="0" fontId="0" fillId="0" borderId="0" xfId="0" applyBorder="1" applyAlignment="1">
      <alignment wrapText="1"/>
    </xf>
    <xf numFmtId="0" fontId="3" fillId="0" borderId="0" xfId="0" applyFont="1" applyAlignment="1">
      <alignment wrapText="1"/>
    </xf>
    <xf numFmtId="0" fontId="0" fillId="0" borderId="8" xfId="0" applyBorder="1" applyAlignment="1">
      <alignment wrapText="1"/>
    </xf>
    <xf numFmtId="0" fontId="0" fillId="0" borderId="8" xfId="0" applyFont="1" applyBorder="1" applyAlignment="1">
      <alignment wrapText="1"/>
    </xf>
    <xf numFmtId="0" fontId="0" fillId="0" borderId="8" xfId="0" applyFill="1" applyBorder="1" applyAlignment="1">
      <alignment wrapText="1"/>
    </xf>
    <xf numFmtId="0" fontId="3" fillId="0" borderId="8" xfId="0" applyFont="1" applyBorder="1" applyAlignment="1">
      <alignment wrapText="1"/>
    </xf>
    <xf numFmtId="0" fontId="0" fillId="0" borderId="0" xfId="0" applyAlignment="1">
      <alignment wrapText="1"/>
    </xf>
    <xf numFmtId="0" fontId="3" fillId="0" borderId="8" xfId="0" applyFont="1" applyFill="1" applyBorder="1" applyAlignment="1">
      <alignment wrapText="1"/>
    </xf>
    <xf numFmtId="0" fontId="3" fillId="0" borderId="0" xfId="0" applyFont="1" applyBorder="1" applyAlignment="1">
      <alignment wrapText="1"/>
    </xf>
    <xf numFmtId="0" fontId="3" fillId="0" borderId="0" xfId="0" applyFont="1" applyFill="1" applyBorder="1" applyAlignment="1">
      <alignment wrapText="1"/>
    </xf>
    <xf numFmtId="0" fontId="0" fillId="0" borderId="8" xfId="0" applyFont="1" applyFill="1" applyBorder="1" applyAlignment="1">
      <alignment wrapText="1"/>
    </xf>
    <xf numFmtId="0" fontId="6" fillId="2" borderId="0" xfId="18" applyFont="1" applyFill="1" applyAlignment="1">
      <alignment vertical="center"/>
    </xf>
    <xf numFmtId="0" fontId="3" fillId="0" borderId="26" xfId="0" applyFont="1" applyBorder="1" applyAlignment="1" applyProtection="1">
      <alignment wrapText="1"/>
      <protection/>
    </xf>
    <xf numFmtId="0" fontId="11" fillId="2" borderId="8" xfId="0" applyFont="1" applyFill="1" applyBorder="1" applyAlignment="1" applyProtection="1">
      <alignment vertical="top" wrapText="1"/>
      <protection locked="0"/>
    </xf>
    <xf numFmtId="0" fontId="2" fillId="2" borderId="6" xfId="0" applyFont="1" applyFill="1" applyBorder="1" applyAlignment="1">
      <alignment horizontal="center" vertical="top" wrapText="1"/>
    </xf>
    <xf numFmtId="0" fontId="2" fillId="2" borderId="7" xfId="0" applyFont="1" applyFill="1" applyBorder="1" applyAlignment="1">
      <alignment horizontal="center" vertical="top" wrapText="1"/>
    </xf>
    <xf numFmtId="0" fontId="2" fillId="2" borderId="38" xfId="0" applyFont="1" applyFill="1" applyBorder="1" applyAlignment="1">
      <alignment horizontal="center" vertical="top" wrapText="1"/>
    </xf>
    <xf numFmtId="0" fontId="2" fillId="2" borderId="39" xfId="0" applyFont="1" applyFill="1" applyBorder="1" applyAlignment="1">
      <alignment horizontal="center" vertical="top" wrapText="1"/>
    </xf>
    <xf numFmtId="0" fontId="13" fillId="2" borderId="0" xfId="0" applyFont="1" applyFill="1" applyAlignment="1">
      <alignment horizontal="left" vertical="top" wrapText="1" indent="9"/>
    </xf>
    <xf numFmtId="0" fontId="0" fillId="0" borderId="40" xfId="0" applyBorder="1" applyAlignment="1">
      <alignment horizontal="center"/>
    </xf>
    <xf numFmtId="0" fontId="1" fillId="0" borderId="23" xfId="0" applyFont="1" applyBorder="1" applyAlignment="1">
      <alignment horizontal="center"/>
    </xf>
    <xf numFmtId="0" fontId="1" fillId="0" borderId="24" xfId="0" applyFont="1" applyBorder="1" applyAlignment="1">
      <alignment horizontal="center"/>
    </xf>
    <xf numFmtId="0" fontId="3" fillId="0" borderId="8" xfId="0" applyFont="1" applyBorder="1" applyAlignment="1" applyProtection="1">
      <alignment horizontal="center"/>
      <protection/>
    </xf>
    <xf numFmtId="0" fontId="0" fillId="0" borderId="30" xfId="0" applyBorder="1" applyAlignment="1" applyProtection="1">
      <alignment horizontal="center" vertical="center" wrapText="1"/>
      <protection/>
    </xf>
    <xf numFmtId="0" fontId="0" fillId="0" borderId="41" xfId="0" applyBorder="1" applyAlignment="1" applyProtection="1">
      <alignment horizontal="center" vertical="center" wrapText="1"/>
      <protection/>
    </xf>
    <xf numFmtId="0" fontId="0" fillId="0" borderId="42" xfId="0" applyBorder="1" applyAlignment="1" applyProtection="1">
      <alignment horizontal="center" vertical="center" wrapText="1"/>
      <protection/>
    </xf>
    <xf numFmtId="0" fontId="0" fillId="0" borderId="30" xfId="0" applyBorder="1" applyAlignment="1" applyProtection="1">
      <alignment horizontal="center" vertical="center"/>
      <protection/>
    </xf>
    <xf numFmtId="0" fontId="0" fillId="0" borderId="41" xfId="0" applyBorder="1" applyAlignment="1" applyProtection="1">
      <alignment horizontal="center" vertical="center"/>
      <protection/>
    </xf>
    <xf numFmtId="0" fontId="0" fillId="0" borderId="42" xfId="0" applyBorder="1" applyAlignment="1" applyProtection="1">
      <alignment horizontal="center" vertical="center"/>
      <protection/>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3">
    <dxf>
      <fill>
        <patternFill patternType="lightUp"/>
      </fill>
      <border/>
    </dxf>
    <dxf>
      <fill>
        <patternFill>
          <bgColor rgb="FF00FF00"/>
        </patternFill>
      </fill>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Driver Descriptions'!C11" /><Relationship Id="rId3" Type="http://schemas.openxmlformats.org/officeDocument/2006/relationships/hyperlink" Target="#'Driver Descriptions'!C11" /><Relationship Id="rId4" Type="http://schemas.openxmlformats.org/officeDocument/2006/relationships/hyperlink" Target="#'Driver Descriptions'!C12" /><Relationship Id="rId5" Type="http://schemas.openxmlformats.org/officeDocument/2006/relationships/hyperlink" Target="#'Driver Descriptions'!C12" /><Relationship Id="rId6" Type="http://schemas.openxmlformats.org/officeDocument/2006/relationships/hyperlink" Target="#'Driver Descriptions'!C14" /><Relationship Id="rId7" Type="http://schemas.openxmlformats.org/officeDocument/2006/relationships/hyperlink" Target="#'Driver Descriptions'!C14" /><Relationship Id="rId8" Type="http://schemas.openxmlformats.org/officeDocument/2006/relationships/hyperlink" Target="#'Driver Descriptions'!C13" /><Relationship Id="rId9" Type="http://schemas.openxmlformats.org/officeDocument/2006/relationships/hyperlink" Target="#'Driver Descriptions'!C13" /><Relationship Id="rId10" Type="http://schemas.openxmlformats.org/officeDocument/2006/relationships/hyperlink" Target="#'Driver Descriptions'!C16" /><Relationship Id="rId11" Type="http://schemas.openxmlformats.org/officeDocument/2006/relationships/hyperlink" Target="#'Driver Descriptions'!C16" /><Relationship Id="rId12" Type="http://schemas.openxmlformats.org/officeDocument/2006/relationships/hyperlink" Target="#'Driver Descriptions'!C15" /><Relationship Id="rId13" Type="http://schemas.openxmlformats.org/officeDocument/2006/relationships/hyperlink" Target="#'Driver Descriptions'!C15" /><Relationship Id="rId14" Type="http://schemas.openxmlformats.org/officeDocument/2006/relationships/hyperlink" Target="#'Driver Descriptions'!C8" /><Relationship Id="rId15" Type="http://schemas.openxmlformats.org/officeDocument/2006/relationships/hyperlink" Target="#'Driver Descriptions'!C8" /><Relationship Id="rId16" Type="http://schemas.openxmlformats.org/officeDocument/2006/relationships/hyperlink" Target="#'Driver Descriptions'!C9" /><Relationship Id="rId17" Type="http://schemas.openxmlformats.org/officeDocument/2006/relationships/hyperlink" Target="#'Driver Descriptions'!C9" /><Relationship Id="rId18" Type="http://schemas.openxmlformats.org/officeDocument/2006/relationships/hyperlink" Target="#'Driver Descriptions'!C7" /><Relationship Id="rId19" Type="http://schemas.openxmlformats.org/officeDocument/2006/relationships/hyperlink" Target="#'Driver Descriptions'!C7" /><Relationship Id="rId20" Type="http://schemas.openxmlformats.org/officeDocument/2006/relationships/hyperlink" Target="#'Driver Descriptions'!C6" /><Relationship Id="rId21" Type="http://schemas.openxmlformats.org/officeDocument/2006/relationships/hyperlink" Target="#'Driver Descriptions'!C6" /><Relationship Id="rId22" Type="http://schemas.openxmlformats.org/officeDocument/2006/relationships/hyperlink" Target="#'Driver Descriptions'!C26" /><Relationship Id="rId23" Type="http://schemas.openxmlformats.org/officeDocument/2006/relationships/hyperlink" Target="#'Driver Descriptions'!C26" /><Relationship Id="rId24" Type="http://schemas.openxmlformats.org/officeDocument/2006/relationships/hyperlink" Target="#'Driver Descriptions'!C24" /><Relationship Id="rId25" Type="http://schemas.openxmlformats.org/officeDocument/2006/relationships/hyperlink" Target="#'Driver Descriptions'!C24" /><Relationship Id="rId26" Type="http://schemas.openxmlformats.org/officeDocument/2006/relationships/hyperlink" Target="#'Driver Descriptions'!C23" /><Relationship Id="rId27" Type="http://schemas.openxmlformats.org/officeDocument/2006/relationships/hyperlink" Target="#'Driver Descriptions'!C23" /><Relationship Id="rId28" Type="http://schemas.openxmlformats.org/officeDocument/2006/relationships/hyperlink" Target="#'Driver Descriptions'!C22" /><Relationship Id="rId29" Type="http://schemas.openxmlformats.org/officeDocument/2006/relationships/hyperlink" Target="#'Driver Descriptions'!C22" /><Relationship Id="rId30" Type="http://schemas.openxmlformats.org/officeDocument/2006/relationships/hyperlink" Target="#'Driver Descriptions'!C21" /><Relationship Id="rId31" Type="http://schemas.openxmlformats.org/officeDocument/2006/relationships/hyperlink" Target="#'Driver Descriptions'!C21" /><Relationship Id="rId32" Type="http://schemas.openxmlformats.org/officeDocument/2006/relationships/hyperlink" Target="#'Driver Descriptions'!C20" /><Relationship Id="rId33" Type="http://schemas.openxmlformats.org/officeDocument/2006/relationships/hyperlink" Target="#'Driver Descriptions'!C20" /><Relationship Id="rId34" Type="http://schemas.openxmlformats.org/officeDocument/2006/relationships/hyperlink" Target="#'Driver Descriptions'!C19" /><Relationship Id="rId35" Type="http://schemas.openxmlformats.org/officeDocument/2006/relationships/hyperlink" Target="#'Driver Descriptions'!C19" /><Relationship Id="rId36" Type="http://schemas.openxmlformats.org/officeDocument/2006/relationships/hyperlink" Target="#'Driver Descriptions'!C18" /><Relationship Id="rId37" Type="http://schemas.openxmlformats.org/officeDocument/2006/relationships/hyperlink" Target="#'Driver Descriptions'!C18" /><Relationship Id="rId38" Type="http://schemas.openxmlformats.org/officeDocument/2006/relationships/hyperlink" Target="#'Driver Descriptions'!C17" /><Relationship Id="rId39" Type="http://schemas.openxmlformats.org/officeDocument/2006/relationships/hyperlink" Target="#'Driver Descriptions'!C17" /><Relationship Id="rId40" Type="http://schemas.openxmlformats.org/officeDocument/2006/relationships/hyperlink" Target="#'Driver Descriptions'!C10" /><Relationship Id="rId41" Type="http://schemas.openxmlformats.org/officeDocument/2006/relationships/hyperlink" Target="#'Driver Descriptions'!C10" /><Relationship Id="rId42" Type="http://schemas.openxmlformats.org/officeDocument/2006/relationships/hyperlink" Target="#'Driver Descriptions'!C25" /><Relationship Id="rId43" Type="http://schemas.openxmlformats.org/officeDocument/2006/relationships/hyperlink" Target="#'Driver Descriptions'!C25"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Drivers Prioritisation'!D6" /><Relationship Id="rId3" Type="http://schemas.openxmlformats.org/officeDocument/2006/relationships/hyperlink" Target="#'Drivers Prioritisation'!D6" /><Relationship Id="rId4" Type="http://schemas.openxmlformats.org/officeDocument/2006/relationships/hyperlink" Target="#'Drivers Prioritisation'!D19" /><Relationship Id="rId5" Type="http://schemas.openxmlformats.org/officeDocument/2006/relationships/hyperlink" Target="#'Drivers Prioritisation'!D19" /><Relationship Id="rId6" Type="http://schemas.openxmlformats.org/officeDocument/2006/relationships/hyperlink" Target="#'Drivers Prioritisation'!D7" /><Relationship Id="rId7" Type="http://schemas.openxmlformats.org/officeDocument/2006/relationships/hyperlink" Target="#'Drivers Prioritisation'!D7" /><Relationship Id="rId8" Type="http://schemas.openxmlformats.org/officeDocument/2006/relationships/hyperlink" Target="#'Drivers Prioritisation'!D17" /><Relationship Id="rId9" Type="http://schemas.openxmlformats.org/officeDocument/2006/relationships/hyperlink" Target="#'Drivers Prioritisation'!D17" /><Relationship Id="rId10" Type="http://schemas.openxmlformats.org/officeDocument/2006/relationships/hyperlink" Target="#'Drivers Prioritisation'!D20" /><Relationship Id="rId11" Type="http://schemas.openxmlformats.org/officeDocument/2006/relationships/hyperlink" Target="#'Drivers Prioritisation'!D20" /><Relationship Id="rId12" Type="http://schemas.openxmlformats.org/officeDocument/2006/relationships/hyperlink" Target="#'Drivers Prioritisation'!D12" /><Relationship Id="rId13" Type="http://schemas.openxmlformats.org/officeDocument/2006/relationships/hyperlink" Target="#'Drivers Prioritisation'!D12" /><Relationship Id="rId14" Type="http://schemas.openxmlformats.org/officeDocument/2006/relationships/hyperlink" Target="#'Drivers Prioritisation'!D23" /><Relationship Id="rId15" Type="http://schemas.openxmlformats.org/officeDocument/2006/relationships/hyperlink" Target="#'Drivers Prioritisation'!D23" /><Relationship Id="rId16" Type="http://schemas.openxmlformats.org/officeDocument/2006/relationships/hyperlink" Target="#'Drivers Prioritisation'!D15" /><Relationship Id="rId17" Type="http://schemas.openxmlformats.org/officeDocument/2006/relationships/hyperlink" Target="#'Drivers Prioritisation'!D15" /><Relationship Id="rId18" Type="http://schemas.openxmlformats.org/officeDocument/2006/relationships/hyperlink" Target="#'Drivers Prioritisation'!D11" /><Relationship Id="rId19" Type="http://schemas.openxmlformats.org/officeDocument/2006/relationships/hyperlink" Target="#'Drivers Prioritisation'!D11" /><Relationship Id="rId20" Type="http://schemas.openxmlformats.org/officeDocument/2006/relationships/hyperlink" Target="#'Drivers Prioritisation'!D24" /><Relationship Id="rId21" Type="http://schemas.openxmlformats.org/officeDocument/2006/relationships/hyperlink" Target="#'Drivers Prioritisation'!D24" /><Relationship Id="rId22" Type="http://schemas.openxmlformats.org/officeDocument/2006/relationships/hyperlink" Target="#'Drivers Prioritisation'!D26" /><Relationship Id="rId23" Type="http://schemas.openxmlformats.org/officeDocument/2006/relationships/hyperlink" Target="#'Drivers Prioritisation'!D26" /><Relationship Id="rId24" Type="http://schemas.openxmlformats.org/officeDocument/2006/relationships/hyperlink" Target="#'Drivers Prioritisation'!D18" /><Relationship Id="rId25" Type="http://schemas.openxmlformats.org/officeDocument/2006/relationships/hyperlink" Target="#'Drivers Prioritisation'!D18" /><Relationship Id="rId26" Type="http://schemas.openxmlformats.org/officeDocument/2006/relationships/hyperlink" Target="#'Drivers Prioritisation'!D14" /><Relationship Id="rId27" Type="http://schemas.openxmlformats.org/officeDocument/2006/relationships/hyperlink" Target="#'Drivers Prioritisation'!D14" /><Relationship Id="rId28" Type="http://schemas.openxmlformats.org/officeDocument/2006/relationships/hyperlink" Target="#'Drivers Prioritisation'!D10" /><Relationship Id="rId29" Type="http://schemas.openxmlformats.org/officeDocument/2006/relationships/hyperlink" Target="#'Drivers Prioritisation'!D10" /><Relationship Id="rId30" Type="http://schemas.openxmlformats.org/officeDocument/2006/relationships/hyperlink" Target="#'Drivers Prioritisation'!D22" /><Relationship Id="rId31" Type="http://schemas.openxmlformats.org/officeDocument/2006/relationships/hyperlink" Target="#'Drivers Prioritisation'!D22" /><Relationship Id="rId32" Type="http://schemas.openxmlformats.org/officeDocument/2006/relationships/hyperlink" Target="#'Drivers Prioritisation'!D9" /><Relationship Id="rId33" Type="http://schemas.openxmlformats.org/officeDocument/2006/relationships/hyperlink" Target="#'Drivers Prioritisation'!D9" /><Relationship Id="rId34" Type="http://schemas.openxmlformats.org/officeDocument/2006/relationships/hyperlink" Target="#'Drivers Prioritisation'!D13" /><Relationship Id="rId35" Type="http://schemas.openxmlformats.org/officeDocument/2006/relationships/hyperlink" Target="#'Drivers Prioritisation'!D13" /><Relationship Id="rId36" Type="http://schemas.openxmlformats.org/officeDocument/2006/relationships/hyperlink" Target="#'Drivers Prioritisation'!D21" /><Relationship Id="rId37" Type="http://schemas.openxmlformats.org/officeDocument/2006/relationships/hyperlink" Target="#'Drivers Prioritisation'!D21" /><Relationship Id="rId38" Type="http://schemas.openxmlformats.org/officeDocument/2006/relationships/hyperlink" Target="#'Drivers Prioritisation'!D16" /><Relationship Id="rId39" Type="http://schemas.openxmlformats.org/officeDocument/2006/relationships/hyperlink" Target="#'Drivers Prioritisation'!D16" /><Relationship Id="rId40" Type="http://schemas.openxmlformats.org/officeDocument/2006/relationships/hyperlink" Target="#'Drivers Prioritisation'!D8" /><Relationship Id="rId41" Type="http://schemas.openxmlformats.org/officeDocument/2006/relationships/hyperlink" Target="#'Drivers Prioritisation'!D8" /><Relationship Id="rId42" Type="http://schemas.openxmlformats.org/officeDocument/2006/relationships/image" Target="../media/image3.jpeg" /><Relationship Id="rId43" Type="http://schemas.openxmlformats.org/officeDocument/2006/relationships/hyperlink" Target="#'Drivers Prioritisation'!A1" /><Relationship Id="rId44" Type="http://schemas.openxmlformats.org/officeDocument/2006/relationships/hyperlink" Target="#'Drivers Prioritisation'!A1" /><Relationship Id="rId45" Type="http://schemas.openxmlformats.org/officeDocument/2006/relationships/hyperlink" Target="#'Drivers Prioritisation'!D25" /><Relationship Id="rId46" Type="http://schemas.openxmlformats.org/officeDocument/2006/relationships/hyperlink" Target="#'Drivers Prioritisation'!D25"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10</xdr:row>
      <xdr:rowOff>95250</xdr:rowOff>
    </xdr:from>
    <xdr:to>
      <xdr:col>2</xdr:col>
      <xdr:colOff>200025</xdr:colOff>
      <xdr:row>10</xdr:row>
      <xdr:rowOff>247650</xdr:rowOff>
    </xdr:to>
    <xdr:pic>
      <xdr:nvPicPr>
        <xdr:cNvPr id="1" name="Picture 11">
          <a:hlinkClick r:id="rId3"/>
        </xdr:cNvPr>
        <xdr:cNvPicPr preferRelativeResize="1">
          <a:picLocks noChangeAspect="1"/>
        </xdr:cNvPicPr>
      </xdr:nvPicPr>
      <xdr:blipFill>
        <a:blip r:embed="rId1"/>
        <a:stretch>
          <a:fillRect/>
        </a:stretch>
      </xdr:blipFill>
      <xdr:spPr>
        <a:xfrm>
          <a:off x="390525" y="4238625"/>
          <a:ext cx="161925" cy="152400"/>
        </a:xfrm>
        <a:prstGeom prst="rect">
          <a:avLst/>
        </a:prstGeom>
        <a:noFill/>
        <a:ln w="9525" cmpd="sng">
          <a:noFill/>
        </a:ln>
      </xdr:spPr>
    </xdr:pic>
    <xdr:clientData/>
  </xdr:twoCellAnchor>
  <xdr:twoCellAnchor editAs="oneCell">
    <xdr:from>
      <xdr:col>2</xdr:col>
      <xdr:colOff>47625</xdr:colOff>
      <xdr:row>11</xdr:row>
      <xdr:rowOff>342900</xdr:rowOff>
    </xdr:from>
    <xdr:to>
      <xdr:col>2</xdr:col>
      <xdr:colOff>209550</xdr:colOff>
      <xdr:row>11</xdr:row>
      <xdr:rowOff>504825</xdr:rowOff>
    </xdr:to>
    <xdr:pic>
      <xdr:nvPicPr>
        <xdr:cNvPr id="2" name="Picture 12">
          <a:hlinkClick r:id="rId5"/>
        </xdr:cNvPr>
        <xdr:cNvPicPr preferRelativeResize="1">
          <a:picLocks noChangeAspect="1"/>
        </xdr:cNvPicPr>
      </xdr:nvPicPr>
      <xdr:blipFill>
        <a:blip r:embed="rId1"/>
        <a:stretch>
          <a:fillRect/>
        </a:stretch>
      </xdr:blipFill>
      <xdr:spPr>
        <a:xfrm>
          <a:off x="400050" y="4972050"/>
          <a:ext cx="161925" cy="161925"/>
        </a:xfrm>
        <a:prstGeom prst="rect">
          <a:avLst/>
        </a:prstGeom>
        <a:noFill/>
        <a:ln w="9525" cmpd="sng">
          <a:noFill/>
        </a:ln>
      </xdr:spPr>
    </xdr:pic>
    <xdr:clientData/>
  </xdr:twoCellAnchor>
  <xdr:twoCellAnchor editAs="oneCell">
    <xdr:from>
      <xdr:col>2</xdr:col>
      <xdr:colOff>47625</xdr:colOff>
      <xdr:row>13</xdr:row>
      <xdr:rowOff>76200</xdr:rowOff>
    </xdr:from>
    <xdr:to>
      <xdr:col>2</xdr:col>
      <xdr:colOff>209550</xdr:colOff>
      <xdr:row>13</xdr:row>
      <xdr:rowOff>228600</xdr:rowOff>
    </xdr:to>
    <xdr:pic>
      <xdr:nvPicPr>
        <xdr:cNvPr id="3" name="Picture 13">
          <a:hlinkClick r:id="rId7"/>
        </xdr:cNvPr>
        <xdr:cNvPicPr preferRelativeResize="1">
          <a:picLocks noChangeAspect="1"/>
        </xdr:cNvPicPr>
      </xdr:nvPicPr>
      <xdr:blipFill>
        <a:blip r:embed="rId1"/>
        <a:stretch>
          <a:fillRect/>
        </a:stretch>
      </xdr:blipFill>
      <xdr:spPr>
        <a:xfrm>
          <a:off x="400050" y="6048375"/>
          <a:ext cx="161925" cy="152400"/>
        </a:xfrm>
        <a:prstGeom prst="rect">
          <a:avLst/>
        </a:prstGeom>
        <a:noFill/>
        <a:ln w="9525" cmpd="sng">
          <a:noFill/>
        </a:ln>
      </xdr:spPr>
    </xdr:pic>
    <xdr:clientData/>
  </xdr:twoCellAnchor>
  <xdr:twoCellAnchor editAs="oneCell">
    <xdr:from>
      <xdr:col>2</xdr:col>
      <xdr:colOff>47625</xdr:colOff>
      <xdr:row>12</xdr:row>
      <xdr:rowOff>28575</xdr:rowOff>
    </xdr:from>
    <xdr:to>
      <xdr:col>2</xdr:col>
      <xdr:colOff>219075</xdr:colOff>
      <xdr:row>12</xdr:row>
      <xdr:rowOff>190500</xdr:rowOff>
    </xdr:to>
    <xdr:pic>
      <xdr:nvPicPr>
        <xdr:cNvPr id="4" name="Picture 14">
          <a:hlinkClick r:id="rId9"/>
        </xdr:cNvPr>
        <xdr:cNvPicPr preferRelativeResize="1">
          <a:picLocks noChangeAspect="1"/>
        </xdr:cNvPicPr>
      </xdr:nvPicPr>
      <xdr:blipFill>
        <a:blip r:embed="rId1"/>
        <a:stretch>
          <a:fillRect/>
        </a:stretch>
      </xdr:blipFill>
      <xdr:spPr>
        <a:xfrm>
          <a:off x="400050" y="5791200"/>
          <a:ext cx="171450" cy="161925"/>
        </a:xfrm>
        <a:prstGeom prst="rect">
          <a:avLst/>
        </a:prstGeom>
        <a:noFill/>
        <a:ln w="9525" cmpd="sng">
          <a:noFill/>
        </a:ln>
      </xdr:spPr>
    </xdr:pic>
    <xdr:clientData/>
  </xdr:twoCellAnchor>
  <xdr:twoCellAnchor editAs="oneCell">
    <xdr:from>
      <xdr:col>2</xdr:col>
      <xdr:colOff>57150</xdr:colOff>
      <xdr:row>15</xdr:row>
      <xdr:rowOff>47625</xdr:rowOff>
    </xdr:from>
    <xdr:to>
      <xdr:col>2</xdr:col>
      <xdr:colOff>219075</xdr:colOff>
      <xdr:row>15</xdr:row>
      <xdr:rowOff>219075</xdr:rowOff>
    </xdr:to>
    <xdr:pic>
      <xdr:nvPicPr>
        <xdr:cNvPr id="5" name="Picture 15">
          <a:hlinkClick r:id="rId11"/>
        </xdr:cNvPr>
        <xdr:cNvPicPr preferRelativeResize="1">
          <a:picLocks noChangeAspect="1"/>
        </xdr:cNvPicPr>
      </xdr:nvPicPr>
      <xdr:blipFill>
        <a:blip r:embed="rId1"/>
        <a:stretch>
          <a:fillRect/>
        </a:stretch>
      </xdr:blipFill>
      <xdr:spPr>
        <a:xfrm>
          <a:off x="409575" y="7153275"/>
          <a:ext cx="161925" cy="171450"/>
        </a:xfrm>
        <a:prstGeom prst="rect">
          <a:avLst/>
        </a:prstGeom>
        <a:noFill/>
        <a:ln w="9525" cmpd="sng">
          <a:noFill/>
        </a:ln>
      </xdr:spPr>
    </xdr:pic>
    <xdr:clientData/>
  </xdr:twoCellAnchor>
  <xdr:twoCellAnchor editAs="oneCell">
    <xdr:from>
      <xdr:col>2</xdr:col>
      <xdr:colOff>57150</xdr:colOff>
      <xdr:row>14</xdr:row>
      <xdr:rowOff>142875</xdr:rowOff>
    </xdr:from>
    <xdr:to>
      <xdr:col>2</xdr:col>
      <xdr:colOff>219075</xdr:colOff>
      <xdr:row>14</xdr:row>
      <xdr:rowOff>295275</xdr:rowOff>
    </xdr:to>
    <xdr:pic>
      <xdr:nvPicPr>
        <xdr:cNvPr id="6" name="Picture 16">
          <a:hlinkClick r:id="rId13"/>
        </xdr:cNvPr>
        <xdr:cNvPicPr preferRelativeResize="1">
          <a:picLocks noChangeAspect="1"/>
        </xdr:cNvPicPr>
      </xdr:nvPicPr>
      <xdr:blipFill>
        <a:blip r:embed="rId1"/>
        <a:stretch>
          <a:fillRect/>
        </a:stretch>
      </xdr:blipFill>
      <xdr:spPr>
        <a:xfrm>
          <a:off x="409575" y="6600825"/>
          <a:ext cx="161925" cy="152400"/>
        </a:xfrm>
        <a:prstGeom prst="rect">
          <a:avLst/>
        </a:prstGeom>
        <a:noFill/>
        <a:ln w="9525" cmpd="sng">
          <a:noFill/>
        </a:ln>
      </xdr:spPr>
    </xdr:pic>
    <xdr:clientData/>
  </xdr:twoCellAnchor>
  <xdr:twoCellAnchor editAs="oneCell">
    <xdr:from>
      <xdr:col>2</xdr:col>
      <xdr:colOff>38100</xdr:colOff>
      <xdr:row>7</xdr:row>
      <xdr:rowOff>323850</xdr:rowOff>
    </xdr:from>
    <xdr:to>
      <xdr:col>2</xdr:col>
      <xdr:colOff>200025</xdr:colOff>
      <xdr:row>7</xdr:row>
      <xdr:rowOff>514350</xdr:rowOff>
    </xdr:to>
    <xdr:pic>
      <xdr:nvPicPr>
        <xdr:cNvPr id="7" name="Picture 17">
          <a:hlinkClick r:id="rId15"/>
        </xdr:cNvPr>
        <xdr:cNvPicPr preferRelativeResize="1">
          <a:picLocks noChangeAspect="1"/>
        </xdr:cNvPicPr>
      </xdr:nvPicPr>
      <xdr:blipFill>
        <a:blip r:embed="rId1"/>
        <a:stretch>
          <a:fillRect/>
        </a:stretch>
      </xdr:blipFill>
      <xdr:spPr>
        <a:xfrm>
          <a:off x="390525" y="2800350"/>
          <a:ext cx="161925" cy="190500"/>
        </a:xfrm>
        <a:prstGeom prst="rect">
          <a:avLst/>
        </a:prstGeom>
        <a:noFill/>
        <a:ln w="9525" cmpd="sng">
          <a:noFill/>
        </a:ln>
      </xdr:spPr>
    </xdr:pic>
    <xdr:clientData/>
  </xdr:twoCellAnchor>
  <xdr:twoCellAnchor editAs="oneCell">
    <xdr:from>
      <xdr:col>2</xdr:col>
      <xdr:colOff>38100</xdr:colOff>
      <xdr:row>8</xdr:row>
      <xdr:rowOff>85725</xdr:rowOff>
    </xdr:from>
    <xdr:to>
      <xdr:col>2</xdr:col>
      <xdr:colOff>200025</xdr:colOff>
      <xdr:row>8</xdr:row>
      <xdr:rowOff>247650</xdr:rowOff>
    </xdr:to>
    <xdr:pic>
      <xdr:nvPicPr>
        <xdr:cNvPr id="8" name="Picture 18">
          <a:hlinkClick r:id="rId17"/>
        </xdr:cNvPr>
        <xdr:cNvPicPr preferRelativeResize="1">
          <a:picLocks noChangeAspect="1"/>
        </xdr:cNvPicPr>
      </xdr:nvPicPr>
      <xdr:blipFill>
        <a:blip r:embed="rId1"/>
        <a:stretch>
          <a:fillRect/>
        </a:stretch>
      </xdr:blipFill>
      <xdr:spPr>
        <a:xfrm>
          <a:off x="390525" y="3371850"/>
          <a:ext cx="161925" cy="161925"/>
        </a:xfrm>
        <a:prstGeom prst="rect">
          <a:avLst/>
        </a:prstGeom>
        <a:noFill/>
        <a:ln w="9525" cmpd="sng">
          <a:noFill/>
        </a:ln>
      </xdr:spPr>
    </xdr:pic>
    <xdr:clientData/>
  </xdr:twoCellAnchor>
  <xdr:twoCellAnchor editAs="oneCell">
    <xdr:from>
      <xdr:col>2</xdr:col>
      <xdr:colOff>28575</xdr:colOff>
      <xdr:row>6</xdr:row>
      <xdr:rowOff>161925</xdr:rowOff>
    </xdr:from>
    <xdr:to>
      <xdr:col>2</xdr:col>
      <xdr:colOff>190500</xdr:colOff>
      <xdr:row>6</xdr:row>
      <xdr:rowOff>314325</xdr:rowOff>
    </xdr:to>
    <xdr:pic>
      <xdr:nvPicPr>
        <xdr:cNvPr id="9" name="Picture 19">
          <a:hlinkClick r:id="rId19"/>
        </xdr:cNvPr>
        <xdr:cNvPicPr preferRelativeResize="1">
          <a:picLocks noChangeAspect="1"/>
        </xdr:cNvPicPr>
      </xdr:nvPicPr>
      <xdr:blipFill>
        <a:blip r:embed="rId1"/>
        <a:stretch>
          <a:fillRect/>
        </a:stretch>
      </xdr:blipFill>
      <xdr:spPr>
        <a:xfrm>
          <a:off x="381000" y="2057400"/>
          <a:ext cx="161925" cy="152400"/>
        </a:xfrm>
        <a:prstGeom prst="rect">
          <a:avLst/>
        </a:prstGeom>
        <a:noFill/>
        <a:ln w="9525" cmpd="sng">
          <a:noFill/>
        </a:ln>
      </xdr:spPr>
    </xdr:pic>
    <xdr:clientData/>
  </xdr:twoCellAnchor>
  <xdr:twoCellAnchor editAs="oneCell">
    <xdr:from>
      <xdr:col>2</xdr:col>
      <xdr:colOff>38100</xdr:colOff>
      <xdr:row>5</xdr:row>
      <xdr:rowOff>190500</xdr:rowOff>
    </xdr:from>
    <xdr:to>
      <xdr:col>2</xdr:col>
      <xdr:colOff>200025</xdr:colOff>
      <xdr:row>5</xdr:row>
      <xdr:rowOff>352425</xdr:rowOff>
    </xdr:to>
    <xdr:pic>
      <xdr:nvPicPr>
        <xdr:cNvPr id="10" name="Picture 20">
          <a:hlinkClick r:id="rId21"/>
        </xdr:cNvPr>
        <xdr:cNvPicPr preferRelativeResize="1">
          <a:picLocks noChangeAspect="1"/>
        </xdr:cNvPicPr>
      </xdr:nvPicPr>
      <xdr:blipFill>
        <a:blip r:embed="rId1"/>
        <a:stretch>
          <a:fillRect/>
        </a:stretch>
      </xdr:blipFill>
      <xdr:spPr>
        <a:xfrm>
          <a:off x="390525" y="1314450"/>
          <a:ext cx="161925" cy="161925"/>
        </a:xfrm>
        <a:prstGeom prst="rect">
          <a:avLst/>
        </a:prstGeom>
        <a:noFill/>
        <a:ln w="9525" cmpd="sng">
          <a:noFill/>
        </a:ln>
      </xdr:spPr>
    </xdr:pic>
    <xdr:clientData/>
  </xdr:twoCellAnchor>
  <xdr:twoCellAnchor editAs="oneCell">
    <xdr:from>
      <xdr:col>2</xdr:col>
      <xdr:colOff>57150</xdr:colOff>
      <xdr:row>25</xdr:row>
      <xdr:rowOff>304800</xdr:rowOff>
    </xdr:from>
    <xdr:to>
      <xdr:col>2</xdr:col>
      <xdr:colOff>219075</xdr:colOff>
      <xdr:row>25</xdr:row>
      <xdr:rowOff>495300</xdr:rowOff>
    </xdr:to>
    <xdr:pic>
      <xdr:nvPicPr>
        <xdr:cNvPr id="11" name="Picture 21">
          <a:hlinkClick r:id="rId23"/>
        </xdr:cNvPr>
        <xdr:cNvPicPr preferRelativeResize="1">
          <a:picLocks noChangeAspect="1"/>
        </xdr:cNvPicPr>
      </xdr:nvPicPr>
      <xdr:blipFill>
        <a:blip r:embed="rId1"/>
        <a:stretch>
          <a:fillRect/>
        </a:stretch>
      </xdr:blipFill>
      <xdr:spPr>
        <a:xfrm>
          <a:off x="409575" y="12458700"/>
          <a:ext cx="161925" cy="190500"/>
        </a:xfrm>
        <a:prstGeom prst="rect">
          <a:avLst/>
        </a:prstGeom>
        <a:noFill/>
        <a:ln w="9525" cmpd="sng">
          <a:noFill/>
        </a:ln>
      </xdr:spPr>
    </xdr:pic>
    <xdr:clientData/>
  </xdr:twoCellAnchor>
  <xdr:twoCellAnchor editAs="oneCell">
    <xdr:from>
      <xdr:col>2</xdr:col>
      <xdr:colOff>57150</xdr:colOff>
      <xdr:row>23</xdr:row>
      <xdr:rowOff>57150</xdr:rowOff>
    </xdr:from>
    <xdr:to>
      <xdr:col>2</xdr:col>
      <xdr:colOff>219075</xdr:colOff>
      <xdr:row>23</xdr:row>
      <xdr:rowOff>219075</xdr:rowOff>
    </xdr:to>
    <xdr:pic>
      <xdr:nvPicPr>
        <xdr:cNvPr id="12" name="Picture 22">
          <a:hlinkClick r:id="rId25"/>
        </xdr:cNvPr>
        <xdr:cNvPicPr preferRelativeResize="1">
          <a:picLocks noChangeAspect="1"/>
        </xdr:cNvPicPr>
      </xdr:nvPicPr>
      <xdr:blipFill>
        <a:blip r:embed="rId1"/>
        <a:stretch>
          <a:fillRect/>
        </a:stretch>
      </xdr:blipFill>
      <xdr:spPr>
        <a:xfrm>
          <a:off x="409575" y="11010900"/>
          <a:ext cx="161925" cy="161925"/>
        </a:xfrm>
        <a:prstGeom prst="rect">
          <a:avLst/>
        </a:prstGeom>
        <a:noFill/>
        <a:ln w="9525" cmpd="sng">
          <a:noFill/>
        </a:ln>
      </xdr:spPr>
    </xdr:pic>
    <xdr:clientData/>
  </xdr:twoCellAnchor>
  <xdr:twoCellAnchor editAs="oneCell">
    <xdr:from>
      <xdr:col>2</xdr:col>
      <xdr:colOff>57150</xdr:colOff>
      <xdr:row>22</xdr:row>
      <xdr:rowOff>142875</xdr:rowOff>
    </xdr:from>
    <xdr:to>
      <xdr:col>2</xdr:col>
      <xdr:colOff>219075</xdr:colOff>
      <xdr:row>22</xdr:row>
      <xdr:rowOff>371475</xdr:rowOff>
    </xdr:to>
    <xdr:pic>
      <xdr:nvPicPr>
        <xdr:cNvPr id="13" name="Picture 23">
          <a:hlinkClick r:id="rId27"/>
        </xdr:cNvPr>
        <xdr:cNvPicPr preferRelativeResize="1">
          <a:picLocks noChangeAspect="1"/>
        </xdr:cNvPicPr>
      </xdr:nvPicPr>
      <xdr:blipFill>
        <a:blip r:embed="rId1"/>
        <a:stretch>
          <a:fillRect/>
        </a:stretch>
      </xdr:blipFill>
      <xdr:spPr>
        <a:xfrm>
          <a:off x="409575" y="10448925"/>
          <a:ext cx="161925" cy="228600"/>
        </a:xfrm>
        <a:prstGeom prst="rect">
          <a:avLst/>
        </a:prstGeom>
        <a:noFill/>
        <a:ln w="9525" cmpd="sng">
          <a:noFill/>
        </a:ln>
      </xdr:spPr>
    </xdr:pic>
    <xdr:clientData/>
  </xdr:twoCellAnchor>
  <xdr:twoCellAnchor editAs="oneCell">
    <xdr:from>
      <xdr:col>2</xdr:col>
      <xdr:colOff>47625</xdr:colOff>
      <xdr:row>21</xdr:row>
      <xdr:rowOff>228600</xdr:rowOff>
    </xdr:from>
    <xdr:to>
      <xdr:col>2</xdr:col>
      <xdr:colOff>219075</xdr:colOff>
      <xdr:row>21</xdr:row>
      <xdr:rowOff>447675</xdr:rowOff>
    </xdr:to>
    <xdr:pic>
      <xdr:nvPicPr>
        <xdr:cNvPr id="14" name="Picture 24">
          <a:hlinkClick r:id="rId29"/>
        </xdr:cNvPr>
        <xdr:cNvPicPr preferRelativeResize="1">
          <a:picLocks noChangeAspect="1"/>
        </xdr:cNvPicPr>
      </xdr:nvPicPr>
      <xdr:blipFill>
        <a:blip r:embed="rId1"/>
        <a:stretch>
          <a:fillRect/>
        </a:stretch>
      </xdr:blipFill>
      <xdr:spPr>
        <a:xfrm>
          <a:off x="400050" y="9886950"/>
          <a:ext cx="171450" cy="219075"/>
        </a:xfrm>
        <a:prstGeom prst="rect">
          <a:avLst/>
        </a:prstGeom>
        <a:noFill/>
        <a:ln w="9525" cmpd="sng">
          <a:noFill/>
        </a:ln>
      </xdr:spPr>
    </xdr:pic>
    <xdr:clientData/>
  </xdr:twoCellAnchor>
  <xdr:twoCellAnchor editAs="oneCell">
    <xdr:from>
      <xdr:col>2</xdr:col>
      <xdr:colOff>47625</xdr:colOff>
      <xdr:row>20</xdr:row>
      <xdr:rowOff>28575</xdr:rowOff>
    </xdr:from>
    <xdr:to>
      <xdr:col>2</xdr:col>
      <xdr:colOff>219075</xdr:colOff>
      <xdr:row>20</xdr:row>
      <xdr:rowOff>180975</xdr:rowOff>
    </xdr:to>
    <xdr:pic>
      <xdr:nvPicPr>
        <xdr:cNvPr id="15" name="Picture 25">
          <a:hlinkClick r:id="rId31"/>
        </xdr:cNvPr>
        <xdr:cNvPicPr preferRelativeResize="1">
          <a:picLocks noChangeAspect="1"/>
        </xdr:cNvPicPr>
      </xdr:nvPicPr>
      <xdr:blipFill>
        <a:blip r:embed="rId1"/>
        <a:stretch>
          <a:fillRect/>
        </a:stretch>
      </xdr:blipFill>
      <xdr:spPr>
        <a:xfrm>
          <a:off x="400050" y="9305925"/>
          <a:ext cx="171450" cy="152400"/>
        </a:xfrm>
        <a:prstGeom prst="rect">
          <a:avLst/>
        </a:prstGeom>
        <a:noFill/>
        <a:ln w="9525" cmpd="sng">
          <a:noFill/>
        </a:ln>
      </xdr:spPr>
    </xdr:pic>
    <xdr:clientData/>
  </xdr:twoCellAnchor>
  <xdr:twoCellAnchor editAs="oneCell">
    <xdr:from>
      <xdr:col>2</xdr:col>
      <xdr:colOff>57150</xdr:colOff>
      <xdr:row>19</xdr:row>
      <xdr:rowOff>28575</xdr:rowOff>
    </xdr:from>
    <xdr:to>
      <xdr:col>2</xdr:col>
      <xdr:colOff>219075</xdr:colOff>
      <xdr:row>19</xdr:row>
      <xdr:rowOff>180975</xdr:rowOff>
    </xdr:to>
    <xdr:pic>
      <xdr:nvPicPr>
        <xdr:cNvPr id="16" name="Picture 26">
          <a:hlinkClick r:id="rId33"/>
        </xdr:cNvPr>
        <xdr:cNvPicPr preferRelativeResize="1">
          <a:picLocks noChangeAspect="1"/>
        </xdr:cNvPicPr>
      </xdr:nvPicPr>
      <xdr:blipFill>
        <a:blip r:embed="rId1"/>
        <a:stretch>
          <a:fillRect/>
        </a:stretch>
      </xdr:blipFill>
      <xdr:spPr>
        <a:xfrm>
          <a:off x="409575" y="8953500"/>
          <a:ext cx="161925" cy="152400"/>
        </a:xfrm>
        <a:prstGeom prst="rect">
          <a:avLst/>
        </a:prstGeom>
        <a:noFill/>
        <a:ln w="9525" cmpd="sng">
          <a:noFill/>
        </a:ln>
      </xdr:spPr>
    </xdr:pic>
    <xdr:clientData/>
  </xdr:twoCellAnchor>
  <xdr:twoCellAnchor editAs="oneCell">
    <xdr:from>
      <xdr:col>2</xdr:col>
      <xdr:colOff>57150</xdr:colOff>
      <xdr:row>18</xdr:row>
      <xdr:rowOff>95250</xdr:rowOff>
    </xdr:from>
    <xdr:to>
      <xdr:col>2</xdr:col>
      <xdr:colOff>219075</xdr:colOff>
      <xdr:row>18</xdr:row>
      <xdr:rowOff>266700</xdr:rowOff>
    </xdr:to>
    <xdr:pic>
      <xdr:nvPicPr>
        <xdr:cNvPr id="17" name="Picture 27">
          <a:hlinkClick r:id="rId35"/>
        </xdr:cNvPr>
        <xdr:cNvPicPr preferRelativeResize="1">
          <a:picLocks noChangeAspect="1"/>
        </xdr:cNvPicPr>
      </xdr:nvPicPr>
      <xdr:blipFill>
        <a:blip r:embed="rId1"/>
        <a:stretch>
          <a:fillRect/>
        </a:stretch>
      </xdr:blipFill>
      <xdr:spPr>
        <a:xfrm>
          <a:off x="409575" y="8534400"/>
          <a:ext cx="161925" cy="171450"/>
        </a:xfrm>
        <a:prstGeom prst="rect">
          <a:avLst/>
        </a:prstGeom>
        <a:noFill/>
        <a:ln w="9525" cmpd="sng">
          <a:noFill/>
        </a:ln>
      </xdr:spPr>
    </xdr:pic>
    <xdr:clientData/>
  </xdr:twoCellAnchor>
  <xdr:twoCellAnchor editAs="oneCell">
    <xdr:from>
      <xdr:col>2</xdr:col>
      <xdr:colOff>57150</xdr:colOff>
      <xdr:row>17</xdr:row>
      <xdr:rowOff>247650</xdr:rowOff>
    </xdr:from>
    <xdr:to>
      <xdr:col>2</xdr:col>
      <xdr:colOff>219075</xdr:colOff>
      <xdr:row>17</xdr:row>
      <xdr:rowOff>409575</xdr:rowOff>
    </xdr:to>
    <xdr:pic>
      <xdr:nvPicPr>
        <xdr:cNvPr id="18" name="Picture 28">
          <a:hlinkClick r:id="rId37"/>
        </xdr:cNvPr>
        <xdr:cNvPicPr preferRelativeResize="1">
          <a:picLocks noChangeAspect="1"/>
        </xdr:cNvPicPr>
      </xdr:nvPicPr>
      <xdr:blipFill>
        <a:blip r:embed="rId1"/>
        <a:stretch>
          <a:fillRect/>
        </a:stretch>
      </xdr:blipFill>
      <xdr:spPr>
        <a:xfrm>
          <a:off x="409575" y="8039100"/>
          <a:ext cx="161925" cy="161925"/>
        </a:xfrm>
        <a:prstGeom prst="rect">
          <a:avLst/>
        </a:prstGeom>
        <a:noFill/>
        <a:ln w="9525" cmpd="sng">
          <a:noFill/>
        </a:ln>
      </xdr:spPr>
    </xdr:pic>
    <xdr:clientData/>
  </xdr:twoCellAnchor>
  <xdr:twoCellAnchor editAs="oneCell">
    <xdr:from>
      <xdr:col>2</xdr:col>
      <xdr:colOff>57150</xdr:colOff>
      <xdr:row>16</xdr:row>
      <xdr:rowOff>95250</xdr:rowOff>
    </xdr:from>
    <xdr:to>
      <xdr:col>2</xdr:col>
      <xdr:colOff>219075</xdr:colOff>
      <xdr:row>16</xdr:row>
      <xdr:rowOff>247650</xdr:rowOff>
    </xdr:to>
    <xdr:pic>
      <xdr:nvPicPr>
        <xdr:cNvPr id="19" name="Picture 29">
          <a:hlinkClick r:id="rId39"/>
        </xdr:cNvPr>
        <xdr:cNvPicPr preferRelativeResize="1">
          <a:picLocks noChangeAspect="1"/>
        </xdr:cNvPicPr>
      </xdr:nvPicPr>
      <xdr:blipFill>
        <a:blip r:embed="rId1"/>
        <a:stretch>
          <a:fillRect/>
        </a:stretch>
      </xdr:blipFill>
      <xdr:spPr>
        <a:xfrm>
          <a:off x="409575" y="7562850"/>
          <a:ext cx="161925" cy="152400"/>
        </a:xfrm>
        <a:prstGeom prst="rect">
          <a:avLst/>
        </a:prstGeom>
        <a:noFill/>
        <a:ln w="9525" cmpd="sng">
          <a:noFill/>
        </a:ln>
      </xdr:spPr>
    </xdr:pic>
    <xdr:clientData/>
  </xdr:twoCellAnchor>
  <xdr:twoCellAnchor editAs="oneCell">
    <xdr:from>
      <xdr:col>2</xdr:col>
      <xdr:colOff>38100</xdr:colOff>
      <xdr:row>9</xdr:row>
      <xdr:rowOff>95250</xdr:rowOff>
    </xdr:from>
    <xdr:to>
      <xdr:col>2</xdr:col>
      <xdr:colOff>200025</xdr:colOff>
      <xdr:row>9</xdr:row>
      <xdr:rowOff>257175</xdr:rowOff>
    </xdr:to>
    <xdr:pic>
      <xdr:nvPicPr>
        <xdr:cNvPr id="20" name="Picture 30">
          <a:hlinkClick r:id="rId41"/>
        </xdr:cNvPr>
        <xdr:cNvPicPr preferRelativeResize="1">
          <a:picLocks noChangeAspect="1"/>
        </xdr:cNvPicPr>
      </xdr:nvPicPr>
      <xdr:blipFill>
        <a:blip r:embed="rId1"/>
        <a:stretch>
          <a:fillRect/>
        </a:stretch>
      </xdr:blipFill>
      <xdr:spPr>
        <a:xfrm>
          <a:off x="390525" y="3867150"/>
          <a:ext cx="161925" cy="161925"/>
        </a:xfrm>
        <a:prstGeom prst="rect">
          <a:avLst/>
        </a:prstGeom>
        <a:noFill/>
        <a:ln w="9525" cmpd="sng">
          <a:noFill/>
        </a:ln>
      </xdr:spPr>
    </xdr:pic>
    <xdr:clientData/>
  </xdr:twoCellAnchor>
  <xdr:twoCellAnchor editAs="oneCell">
    <xdr:from>
      <xdr:col>2</xdr:col>
      <xdr:colOff>57150</xdr:colOff>
      <xdr:row>24</xdr:row>
      <xdr:rowOff>180975</xdr:rowOff>
    </xdr:from>
    <xdr:to>
      <xdr:col>2</xdr:col>
      <xdr:colOff>219075</xdr:colOff>
      <xdr:row>24</xdr:row>
      <xdr:rowOff>342900</xdr:rowOff>
    </xdr:to>
    <xdr:pic>
      <xdr:nvPicPr>
        <xdr:cNvPr id="21" name="Picture 60">
          <a:hlinkClick r:id="rId43"/>
        </xdr:cNvPr>
        <xdr:cNvPicPr preferRelativeResize="1">
          <a:picLocks noChangeAspect="1"/>
        </xdr:cNvPicPr>
      </xdr:nvPicPr>
      <xdr:blipFill>
        <a:blip r:embed="rId1"/>
        <a:stretch>
          <a:fillRect/>
        </a:stretch>
      </xdr:blipFill>
      <xdr:spPr>
        <a:xfrm>
          <a:off x="409575" y="11610975"/>
          <a:ext cx="161925" cy="161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95250</xdr:rowOff>
    </xdr:from>
    <xdr:to>
      <xdr:col>2</xdr:col>
      <xdr:colOff>114300</xdr:colOff>
      <xdr:row>3</xdr:row>
      <xdr:rowOff>95250</xdr:rowOff>
    </xdr:to>
    <xdr:sp>
      <xdr:nvSpPr>
        <xdr:cNvPr id="1" name="TextBox 27"/>
        <xdr:cNvSpPr txBox="1">
          <a:spLocks noChangeArrowheads="1"/>
        </xdr:cNvSpPr>
      </xdr:nvSpPr>
      <xdr:spPr>
        <a:xfrm>
          <a:off x="38100" y="419100"/>
          <a:ext cx="485775" cy="161925"/>
        </a:xfrm>
        <a:prstGeom prst="rect">
          <a:avLst/>
        </a:prstGeom>
        <a:solidFill>
          <a:srgbClr val="FFFFFF"/>
        </a:solidFill>
        <a:ln w="9525" cmpd="sng">
          <a:noFill/>
        </a:ln>
      </xdr:spPr>
      <xdr:txBody>
        <a:bodyPr vertOverflow="clip" wrap="square" anchor="ctr"/>
        <a:p>
          <a:pPr algn="ctr">
            <a:defRPr/>
          </a:pPr>
          <a:r>
            <a:rPr lang="en-US" cap="none" sz="1000" b="1" i="0" u="none" baseline="0"/>
            <a:t>Home</a:t>
          </a:r>
        </a:p>
      </xdr:txBody>
    </xdr:sp>
    <xdr:clientData/>
  </xdr:twoCellAnchor>
  <xdr:twoCellAnchor editAs="oneCell">
    <xdr:from>
      <xdr:col>0</xdr:col>
      <xdr:colOff>0</xdr:colOff>
      <xdr:row>4</xdr:row>
      <xdr:rowOff>171450</xdr:rowOff>
    </xdr:from>
    <xdr:to>
      <xdr:col>1</xdr:col>
      <xdr:colOff>57150</xdr:colOff>
      <xdr:row>4</xdr:row>
      <xdr:rowOff>409575</xdr:rowOff>
    </xdr:to>
    <xdr:pic>
      <xdr:nvPicPr>
        <xdr:cNvPr id="2" name="Picture 5" descr="Go to previous page (disabled)">
          <a:hlinkClick r:id="rId3"/>
        </xdr:cNvPr>
        <xdr:cNvPicPr preferRelativeResize="1">
          <a:picLocks noChangeAspect="1"/>
        </xdr:cNvPicPr>
      </xdr:nvPicPr>
      <xdr:blipFill>
        <a:blip r:embed="rId1"/>
        <a:stretch>
          <a:fillRect/>
        </a:stretch>
      </xdr:blipFill>
      <xdr:spPr>
        <a:xfrm>
          <a:off x="0" y="828675"/>
          <a:ext cx="219075" cy="238125"/>
        </a:xfrm>
        <a:prstGeom prst="rect">
          <a:avLst/>
        </a:prstGeom>
        <a:noFill/>
        <a:ln w="9525" cmpd="sng">
          <a:noFill/>
        </a:ln>
      </xdr:spPr>
    </xdr:pic>
    <xdr:clientData/>
  </xdr:twoCellAnchor>
  <xdr:twoCellAnchor editAs="oneCell">
    <xdr:from>
      <xdr:col>0</xdr:col>
      <xdr:colOff>0</xdr:colOff>
      <xdr:row>18</xdr:row>
      <xdr:rowOff>0</xdr:rowOff>
    </xdr:from>
    <xdr:to>
      <xdr:col>1</xdr:col>
      <xdr:colOff>57150</xdr:colOff>
      <xdr:row>18</xdr:row>
      <xdr:rowOff>219075</xdr:rowOff>
    </xdr:to>
    <xdr:pic>
      <xdr:nvPicPr>
        <xdr:cNvPr id="3" name="Picture 6" descr="Go to previous page (disabled)">
          <a:hlinkClick r:id="rId5"/>
        </xdr:cNvPr>
        <xdr:cNvPicPr preferRelativeResize="1">
          <a:picLocks noChangeAspect="1"/>
        </xdr:cNvPicPr>
      </xdr:nvPicPr>
      <xdr:blipFill>
        <a:blip r:embed="rId1"/>
        <a:stretch>
          <a:fillRect/>
        </a:stretch>
      </xdr:blipFill>
      <xdr:spPr>
        <a:xfrm>
          <a:off x="0" y="65284350"/>
          <a:ext cx="219075" cy="219075"/>
        </a:xfrm>
        <a:prstGeom prst="rect">
          <a:avLst/>
        </a:prstGeom>
        <a:noFill/>
        <a:ln w="9525" cmpd="sng">
          <a:noFill/>
        </a:ln>
      </xdr:spPr>
    </xdr:pic>
    <xdr:clientData/>
  </xdr:twoCellAnchor>
  <xdr:twoCellAnchor editAs="oneCell">
    <xdr:from>
      <xdr:col>0</xdr:col>
      <xdr:colOff>0</xdr:colOff>
      <xdr:row>5</xdr:row>
      <xdr:rowOff>4838700</xdr:rowOff>
    </xdr:from>
    <xdr:to>
      <xdr:col>1</xdr:col>
      <xdr:colOff>57150</xdr:colOff>
      <xdr:row>6</xdr:row>
      <xdr:rowOff>219075</xdr:rowOff>
    </xdr:to>
    <xdr:pic>
      <xdr:nvPicPr>
        <xdr:cNvPr id="4" name="Picture 7" descr="Go to previous page (disabled)">
          <a:hlinkClick r:id="rId7"/>
        </xdr:cNvPr>
        <xdr:cNvPicPr preferRelativeResize="1">
          <a:picLocks noChangeAspect="1"/>
        </xdr:cNvPicPr>
      </xdr:nvPicPr>
      <xdr:blipFill>
        <a:blip r:embed="rId1"/>
        <a:stretch>
          <a:fillRect/>
        </a:stretch>
      </xdr:blipFill>
      <xdr:spPr>
        <a:xfrm>
          <a:off x="0" y="5943600"/>
          <a:ext cx="219075" cy="238125"/>
        </a:xfrm>
        <a:prstGeom prst="rect">
          <a:avLst/>
        </a:prstGeom>
        <a:noFill/>
        <a:ln w="9525" cmpd="sng">
          <a:noFill/>
        </a:ln>
      </xdr:spPr>
    </xdr:pic>
    <xdr:clientData/>
  </xdr:twoCellAnchor>
  <xdr:twoCellAnchor editAs="oneCell">
    <xdr:from>
      <xdr:col>0</xdr:col>
      <xdr:colOff>0</xdr:colOff>
      <xdr:row>16</xdr:row>
      <xdr:rowOff>0</xdr:rowOff>
    </xdr:from>
    <xdr:to>
      <xdr:col>1</xdr:col>
      <xdr:colOff>57150</xdr:colOff>
      <xdr:row>16</xdr:row>
      <xdr:rowOff>228600</xdr:rowOff>
    </xdr:to>
    <xdr:pic>
      <xdr:nvPicPr>
        <xdr:cNvPr id="5" name="Picture 8" descr="Go to previous page (disabled)">
          <a:hlinkClick r:id="rId9"/>
        </xdr:cNvPr>
        <xdr:cNvPicPr preferRelativeResize="1">
          <a:picLocks noChangeAspect="1"/>
        </xdr:cNvPicPr>
      </xdr:nvPicPr>
      <xdr:blipFill>
        <a:blip r:embed="rId1"/>
        <a:stretch>
          <a:fillRect/>
        </a:stretch>
      </xdr:blipFill>
      <xdr:spPr>
        <a:xfrm>
          <a:off x="0" y="55568850"/>
          <a:ext cx="219075" cy="228600"/>
        </a:xfrm>
        <a:prstGeom prst="rect">
          <a:avLst/>
        </a:prstGeom>
        <a:noFill/>
        <a:ln w="9525" cmpd="sng">
          <a:noFill/>
        </a:ln>
      </xdr:spPr>
    </xdr:pic>
    <xdr:clientData/>
  </xdr:twoCellAnchor>
  <xdr:twoCellAnchor editAs="oneCell">
    <xdr:from>
      <xdr:col>0</xdr:col>
      <xdr:colOff>0</xdr:colOff>
      <xdr:row>19</xdr:row>
      <xdr:rowOff>0</xdr:rowOff>
    </xdr:from>
    <xdr:to>
      <xdr:col>1</xdr:col>
      <xdr:colOff>57150</xdr:colOff>
      <xdr:row>19</xdr:row>
      <xdr:rowOff>228600</xdr:rowOff>
    </xdr:to>
    <xdr:pic>
      <xdr:nvPicPr>
        <xdr:cNvPr id="6" name="Picture 9" descr="Go to previous page (disabled)">
          <a:hlinkClick r:id="rId11"/>
        </xdr:cNvPr>
        <xdr:cNvPicPr preferRelativeResize="1">
          <a:picLocks noChangeAspect="1"/>
        </xdr:cNvPicPr>
      </xdr:nvPicPr>
      <xdr:blipFill>
        <a:blip r:embed="rId1"/>
        <a:stretch>
          <a:fillRect/>
        </a:stretch>
      </xdr:blipFill>
      <xdr:spPr>
        <a:xfrm>
          <a:off x="0" y="70485000"/>
          <a:ext cx="219075" cy="228600"/>
        </a:xfrm>
        <a:prstGeom prst="rect">
          <a:avLst/>
        </a:prstGeom>
        <a:noFill/>
        <a:ln w="9525" cmpd="sng">
          <a:noFill/>
        </a:ln>
      </xdr:spPr>
    </xdr:pic>
    <xdr:clientData/>
  </xdr:twoCellAnchor>
  <xdr:twoCellAnchor editAs="oneCell">
    <xdr:from>
      <xdr:col>0</xdr:col>
      <xdr:colOff>0</xdr:colOff>
      <xdr:row>11</xdr:row>
      <xdr:rowOff>0</xdr:rowOff>
    </xdr:from>
    <xdr:to>
      <xdr:col>1</xdr:col>
      <xdr:colOff>57150</xdr:colOff>
      <xdr:row>11</xdr:row>
      <xdr:rowOff>228600</xdr:rowOff>
    </xdr:to>
    <xdr:pic>
      <xdr:nvPicPr>
        <xdr:cNvPr id="7" name="Picture 10" descr="Go to previous page (disabled)">
          <a:hlinkClick r:id="rId13"/>
        </xdr:cNvPr>
        <xdr:cNvPicPr preferRelativeResize="1">
          <a:picLocks noChangeAspect="1"/>
        </xdr:cNvPicPr>
      </xdr:nvPicPr>
      <xdr:blipFill>
        <a:blip r:embed="rId1"/>
        <a:stretch>
          <a:fillRect/>
        </a:stretch>
      </xdr:blipFill>
      <xdr:spPr>
        <a:xfrm>
          <a:off x="0" y="30937200"/>
          <a:ext cx="219075" cy="228600"/>
        </a:xfrm>
        <a:prstGeom prst="rect">
          <a:avLst/>
        </a:prstGeom>
        <a:noFill/>
        <a:ln w="9525" cmpd="sng">
          <a:noFill/>
        </a:ln>
      </xdr:spPr>
    </xdr:pic>
    <xdr:clientData/>
  </xdr:twoCellAnchor>
  <xdr:twoCellAnchor editAs="oneCell">
    <xdr:from>
      <xdr:col>0</xdr:col>
      <xdr:colOff>0</xdr:colOff>
      <xdr:row>22</xdr:row>
      <xdr:rowOff>0</xdr:rowOff>
    </xdr:from>
    <xdr:to>
      <xdr:col>1</xdr:col>
      <xdr:colOff>57150</xdr:colOff>
      <xdr:row>22</xdr:row>
      <xdr:rowOff>228600</xdr:rowOff>
    </xdr:to>
    <xdr:pic>
      <xdr:nvPicPr>
        <xdr:cNvPr id="8" name="Picture 11" descr="Go to previous page (disabled)">
          <a:hlinkClick r:id="rId15"/>
        </xdr:cNvPr>
        <xdr:cNvPicPr preferRelativeResize="1">
          <a:picLocks noChangeAspect="1"/>
        </xdr:cNvPicPr>
      </xdr:nvPicPr>
      <xdr:blipFill>
        <a:blip r:embed="rId1"/>
        <a:stretch>
          <a:fillRect/>
        </a:stretch>
      </xdr:blipFill>
      <xdr:spPr>
        <a:xfrm>
          <a:off x="0" y="85401150"/>
          <a:ext cx="219075" cy="228600"/>
        </a:xfrm>
        <a:prstGeom prst="rect">
          <a:avLst/>
        </a:prstGeom>
        <a:noFill/>
        <a:ln w="9525" cmpd="sng">
          <a:noFill/>
        </a:ln>
      </xdr:spPr>
    </xdr:pic>
    <xdr:clientData/>
  </xdr:twoCellAnchor>
  <xdr:twoCellAnchor editAs="oneCell">
    <xdr:from>
      <xdr:col>0</xdr:col>
      <xdr:colOff>0</xdr:colOff>
      <xdr:row>14</xdr:row>
      <xdr:rowOff>0</xdr:rowOff>
    </xdr:from>
    <xdr:to>
      <xdr:col>1</xdr:col>
      <xdr:colOff>57150</xdr:colOff>
      <xdr:row>14</xdr:row>
      <xdr:rowOff>228600</xdr:rowOff>
    </xdr:to>
    <xdr:pic>
      <xdr:nvPicPr>
        <xdr:cNvPr id="9" name="Picture 12" descr="Go to previous page (disabled)">
          <a:hlinkClick r:id="rId17"/>
        </xdr:cNvPr>
        <xdr:cNvPicPr preferRelativeResize="1">
          <a:picLocks noChangeAspect="1"/>
        </xdr:cNvPicPr>
      </xdr:nvPicPr>
      <xdr:blipFill>
        <a:blip r:embed="rId1"/>
        <a:stretch>
          <a:fillRect/>
        </a:stretch>
      </xdr:blipFill>
      <xdr:spPr>
        <a:xfrm>
          <a:off x="0" y="45853350"/>
          <a:ext cx="219075" cy="228600"/>
        </a:xfrm>
        <a:prstGeom prst="rect">
          <a:avLst/>
        </a:prstGeom>
        <a:noFill/>
        <a:ln w="9525" cmpd="sng">
          <a:noFill/>
        </a:ln>
      </xdr:spPr>
    </xdr:pic>
    <xdr:clientData/>
  </xdr:twoCellAnchor>
  <xdr:twoCellAnchor editAs="oneCell">
    <xdr:from>
      <xdr:col>0</xdr:col>
      <xdr:colOff>0</xdr:colOff>
      <xdr:row>10</xdr:row>
      <xdr:rowOff>0</xdr:rowOff>
    </xdr:from>
    <xdr:to>
      <xdr:col>1</xdr:col>
      <xdr:colOff>57150</xdr:colOff>
      <xdr:row>10</xdr:row>
      <xdr:rowOff>228600</xdr:rowOff>
    </xdr:to>
    <xdr:pic>
      <xdr:nvPicPr>
        <xdr:cNvPr id="10" name="Picture 13" descr="Go to previous page (disabled)">
          <a:hlinkClick r:id="rId19"/>
        </xdr:cNvPr>
        <xdr:cNvPicPr preferRelativeResize="1">
          <a:picLocks noChangeAspect="1"/>
        </xdr:cNvPicPr>
      </xdr:nvPicPr>
      <xdr:blipFill>
        <a:blip r:embed="rId1"/>
        <a:stretch>
          <a:fillRect/>
        </a:stretch>
      </xdr:blipFill>
      <xdr:spPr>
        <a:xfrm>
          <a:off x="0" y="26079450"/>
          <a:ext cx="219075" cy="228600"/>
        </a:xfrm>
        <a:prstGeom prst="rect">
          <a:avLst/>
        </a:prstGeom>
        <a:noFill/>
        <a:ln w="9525" cmpd="sng">
          <a:noFill/>
        </a:ln>
      </xdr:spPr>
    </xdr:pic>
    <xdr:clientData/>
  </xdr:twoCellAnchor>
  <xdr:twoCellAnchor editAs="oneCell">
    <xdr:from>
      <xdr:col>0</xdr:col>
      <xdr:colOff>0</xdr:colOff>
      <xdr:row>23</xdr:row>
      <xdr:rowOff>0</xdr:rowOff>
    </xdr:from>
    <xdr:to>
      <xdr:col>1</xdr:col>
      <xdr:colOff>57150</xdr:colOff>
      <xdr:row>23</xdr:row>
      <xdr:rowOff>228600</xdr:rowOff>
    </xdr:to>
    <xdr:pic>
      <xdr:nvPicPr>
        <xdr:cNvPr id="11" name="Picture 14" descr="Go to previous page (disabled)">
          <a:hlinkClick r:id="rId21"/>
        </xdr:cNvPr>
        <xdr:cNvPicPr preferRelativeResize="1">
          <a:picLocks noChangeAspect="1"/>
        </xdr:cNvPicPr>
      </xdr:nvPicPr>
      <xdr:blipFill>
        <a:blip r:embed="rId1"/>
        <a:stretch>
          <a:fillRect/>
        </a:stretch>
      </xdr:blipFill>
      <xdr:spPr>
        <a:xfrm>
          <a:off x="0" y="90258900"/>
          <a:ext cx="219075" cy="228600"/>
        </a:xfrm>
        <a:prstGeom prst="rect">
          <a:avLst/>
        </a:prstGeom>
        <a:noFill/>
        <a:ln w="9525" cmpd="sng">
          <a:noFill/>
        </a:ln>
      </xdr:spPr>
    </xdr:pic>
    <xdr:clientData/>
  </xdr:twoCellAnchor>
  <xdr:twoCellAnchor editAs="oneCell">
    <xdr:from>
      <xdr:col>0</xdr:col>
      <xdr:colOff>0</xdr:colOff>
      <xdr:row>25</xdr:row>
      <xdr:rowOff>0</xdr:rowOff>
    </xdr:from>
    <xdr:to>
      <xdr:col>1</xdr:col>
      <xdr:colOff>57150</xdr:colOff>
      <xdr:row>25</xdr:row>
      <xdr:rowOff>228600</xdr:rowOff>
    </xdr:to>
    <xdr:pic>
      <xdr:nvPicPr>
        <xdr:cNvPr id="12" name="Picture 15" descr="Go to previous page (disabled)">
          <a:hlinkClick r:id="rId23"/>
        </xdr:cNvPr>
        <xdr:cNvPicPr preferRelativeResize="1">
          <a:picLocks noChangeAspect="1"/>
        </xdr:cNvPicPr>
      </xdr:nvPicPr>
      <xdr:blipFill>
        <a:blip r:embed="rId1"/>
        <a:stretch>
          <a:fillRect/>
        </a:stretch>
      </xdr:blipFill>
      <xdr:spPr>
        <a:xfrm>
          <a:off x="0" y="99974400"/>
          <a:ext cx="219075" cy="228600"/>
        </a:xfrm>
        <a:prstGeom prst="rect">
          <a:avLst/>
        </a:prstGeom>
        <a:noFill/>
        <a:ln w="9525" cmpd="sng">
          <a:noFill/>
        </a:ln>
      </xdr:spPr>
    </xdr:pic>
    <xdr:clientData/>
  </xdr:twoCellAnchor>
  <xdr:twoCellAnchor editAs="oneCell">
    <xdr:from>
      <xdr:col>0</xdr:col>
      <xdr:colOff>0</xdr:colOff>
      <xdr:row>17</xdr:row>
      <xdr:rowOff>0</xdr:rowOff>
    </xdr:from>
    <xdr:to>
      <xdr:col>1</xdr:col>
      <xdr:colOff>57150</xdr:colOff>
      <xdr:row>17</xdr:row>
      <xdr:rowOff>228600</xdr:rowOff>
    </xdr:to>
    <xdr:pic>
      <xdr:nvPicPr>
        <xdr:cNvPr id="13" name="Picture 16" descr="Go to previous page (disabled)">
          <a:hlinkClick r:id="rId25"/>
        </xdr:cNvPr>
        <xdr:cNvPicPr preferRelativeResize="1">
          <a:picLocks noChangeAspect="1"/>
        </xdr:cNvPicPr>
      </xdr:nvPicPr>
      <xdr:blipFill>
        <a:blip r:embed="rId1"/>
        <a:stretch>
          <a:fillRect/>
        </a:stretch>
      </xdr:blipFill>
      <xdr:spPr>
        <a:xfrm>
          <a:off x="0" y="60426600"/>
          <a:ext cx="219075" cy="228600"/>
        </a:xfrm>
        <a:prstGeom prst="rect">
          <a:avLst/>
        </a:prstGeom>
        <a:noFill/>
        <a:ln w="9525" cmpd="sng">
          <a:noFill/>
        </a:ln>
      </xdr:spPr>
    </xdr:pic>
    <xdr:clientData/>
  </xdr:twoCellAnchor>
  <xdr:twoCellAnchor editAs="oneCell">
    <xdr:from>
      <xdr:col>0</xdr:col>
      <xdr:colOff>0</xdr:colOff>
      <xdr:row>13</xdr:row>
      <xdr:rowOff>0</xdr:rowOff>
    </xdr:from>
    <xdr:to>
      <xdr:col>1</xdr:col>
      <xdr:colOff>57150</xdr:colOff>
      <xdr:row>13</xdr:row>
      <xdr:rowOff>228600</xdr:rowOff>
    </xdr:to>
    <xdr:pic>
      <xdr:nvPicPr>
        <xdr:cNvPr id="14" name="Picture 17" descr="Go to previous page (disabled)">
          <a:hlinkClick r:id="rId27"/>
        </xdr:cNvPr>
        <xdr:cNvPicPr preferRelativeResize="1">
          <a:picLocks noChangeAspect="1"/>
        </xdr:cNvPicPr>
      </xdr:nvPicPr>
      <xdr:blipFill>
        <a:blip r:embed="rId1"/>
        <a:stretch>
          <a:fillRect/>
        </a:stretch>
      </xdr:blipFill>
      <xdr:spPr>
        <a:xfrm>
          <a:off x="0" y="40995600"/>
          <a:ext cx="219075" cy="228600"/>
        </a:xfrm>
        <a:prstGeom prst="rect">
          <a:avLst/>
        </a:prstGeom>
        <a:noFill/>
        <a:ln w="9525" cmpd="sng">
          <a:noFill/>
        </a:ln>
      </xdr:spPr>
    </xdr:pic>
    <xdr:clientData/>
  </xdr:twoCellAnchor>
  <xdr:twoCellAnchor editAs="oneCell">
    <xdr:from>
      <xdr:col>0</xdr:col>
      <xdr:colOff>0</xdr:colOff>
      <xdr:row>9</xdr:row>
      <xdr:rowOff>0</xdr:rowOff>
    </xdr:from>
    <xdr:to>
      <xdr:col>1</xdr:col>
      <xdr:colOff>57150</xdr:colOff>
      <xdr:row>9</xdr:row>
      <xdr:rowOff>228600</xdr:rowOff>
    </xdr:to>
    <xdr:pic>
      <xdr:nvPicPr>
        <xdr:cNvPr id="15" name="Picture 18" descr="Go to previous page (disabled)">
          <a:hlinkClick r:id="rId29"/>
        </xdr:cNvPr>
        <xdr:cNvPicPr preferRelativeResize="1">
          <a:picLocks noChangeAspect="1"/>
        </xdr:cNvPicPr>
      </xdr:nvPicPr>
      <xdr:blipFill>
        <a:blip r:embed="rId1"/>
        <a:stretch>
          <a:fillRect/>
        </a:stretch>
      </xdr:blipFill>
      <xdr:spPr>
        <a:xfrm>
          <a:off x="0" y="21221700"/>
          <a:ext cx="219075" cy="228600"/>
        </a:xfrm>
        <a:prstGeom prst="rect">
          <a:avLst/>
        </a:prstGeom>
        <a:noFill/>
        <a:ln w="9525" cmpd="sng">
          <a:noFill/>
        </a:ln>
      </xdr:spPr>
    </xdr:pic>
    <xdr:clientData/>
  </xdr:twoCellAnchor>
  <xdr:twoCellAnchor editAs="oneCell">
    <xdr:from>
      <xdr:col>0</xdr:col>
      <xdr:colOff>0</xdr:colOff>
      <xdr:row>20</xdr:row>
      <xdr:rowOff>4838700</xdr:rowOff>
    </xdr:from>
    <xdr:to>
      <xdr:col>1</xdr:col>
      <xdr:colOff>57150</xdr:colOff>
      <xdr:row>21</xdr:row>
      <xdr:rowOff>219075</xdr:rowOff>
    </xdr:to>
    <xdr:pic>
      <xdr:nvPicPr>
        <xdr:cNvPr id="16" name="Picture 19" descr="Go to previous page (disabled)">
          <a:hlinkClick r:id="rId31"/>
        </xdr:cNvPr>
        <xdr:cNvPicPr preferRelativeResize="1">
          <a:picLocks noChangeAspect="1"/>
        </xdr:cNvPicPr>
      </xdr:nvPicPr>
      <xdr:blipFill>
        <a:blip r:embed="rId1"/>
        <a:stretch>
          <a:fillRect/>
        </a:stretch>
      </xdr:blipFill>
      <xdr:spPr>
        <a:xfrm>
          <a:off x="0" y="80181450"/>
          <a:ext cx="219075" cy="238125"/>
        </a:xfrm>
        <a:prstGeom prst="rect">
          <a:avLst/>
        </a:prstGeom>
        <a:noFill/>
        <a:ln w="9525" cmpd="sng">
          <a:noFill/>
        </a:ln>
      </xdr:spPr>
    </xdr:pic>
    <xdr:clientData/>
  </xdr:twoCellAnchor>
  <xdr:twoCellAnchor editAs="oneCell">
    <xdr:from>
      <xdr:col>0</xdr:col>
      <xdr:colOff>0</xdr:colOff>
      <xdr:row>8</xdr:row>
      <xdr:rowOff>0</xdr:rowOff>
    </xdr:from>
    <xdr:to>
      <xdr:col>1</xdr:col>
      <xdr:colOff>57150</xdr:colOff>
      <xdr:row>8</xdr:row>
      <xdr:rowOff>219075</xdr:rowOff>
    </xdr:to>
    <xdr:pic>
      <xdr:nvPicPr>
        <xdr:cNvPr id="17" name="Picture 20" descr="Go to previous page (disabled)">
          <a:hlinkClick r:id="rId33"/>
        </xdr:cNvPr>
        <xdr:cNvPicPr preferRelativeResize="1">
          <a:picLocks noChangeAspect="1"/>
        </xdr:cNvPicPr>
      </xdr:nvPicPr>
      <xdr:blipFill>
        <a:blip r:embed="rId1"/>
        <a:stretch>
          <a:fillRect/>
        </a:stretch>
      </xdr:blipFill>
      <xdr:spPr>
        <a:xfrm>
          <a:off x="0" y="16021050"/>
          <a:ext cx="219075" cy="219075"/>
        </a:xfrm>
        <a:prstGeom prst="rect">
          <a:avLst/>
        </a:prstGeom>
        <a:noFill/>
        <a:ln w="9525" cmpd="sng">
          <a:noFill/>
        </a:ln>
      </xdr:spPr>
    </xdr:pic>
    <xdr:clientData/>
  </xdr:twoCellAnchor>
  <xdr:twoCellAnchor editAs="oneCell">
    <xdr:from>
      <xdr:col>0</xdr:col>
      <xdr:colOff>0</xdr:colOff>
      <xdr:row>12</xdr:row>
      <xdr:rowOff>19050</xdr:rowOff>
    </xdr:from>
    <xdr:to>
      <xdr:col>1</xdr:col>
      <xdr:colOff>57150</xdr:colOff>
      <xdr:row>12</xdr:row>
      <xdr:rowOff>219075</xdr:rowOff>
    </xdr:to>
    <xdr:pic>
      <xdr:nvPicPr>
        <xdr:cNvPr id="18" name="Picture 21" descr="Go to previous page (disabled)">
          <a:hlinkClick r:id="rId35"/>
        </xdr:cNvPr>
        <xdr:cNvPicPr preferRelativeResize="1">
          <a:picLocks noChangeAspect="1"/>
        </xdr:cNvPicPr>
      </xdr:nvPicPr>
      <xdr:blipFill>
        <a:blip r:embed="rId1"/>
        <a:stretch>
          <a:fillRect/>
        </a:stretch>
      </xdr:blipFill>
      <xdr:spPr>
        <a:xfrm>
          <a:off x="0" y="35814000"/>
          <a:ext cx="219075" cy="200025"/>
        </a:xfrm>
        <a:prstGeom prst="rect">
          <a:avLst/>
        </a:prstGeom>
        <a:noFill/>
        <a:ln w="9525" cmpd="sng">
          <a:noFill/>
        </a:ln>
      </xdr:spPr>
    </xdr:pic>
    <xdr:clientData/>
  </xdr:twoCellAnchor>
  <xdr:twoCellAnchor editAs="oneCell">
    <xdr:from>
      <xdr:col>0</xdr:col>
      <xdr:colOff>0</xdr:colOff>
      <xdr:row>20</xdr:row>
      <xdr:rowOff>0</xdr:rowOff>
    </xdr:from>
    <xdr:to>
      <xdr:col>1</xdr:col>
      <xdr:colOff>57150</xdr:colOff>
      <xdr:row>20</xdr:row>
      <xdr:rowOff>228600</xdr:rowOff>
    </xdr:to>
    <xdr:pic>
      <xdr:nvPicPr>
        <xdr:cNvPr id="19" name="Picture 22" descr="Go to previous page (disabled)">
          <a:hlinkClick r:id="rId37"/>
        </xdr:cNvPr>
        <xdr:cNvPicPr preferRelativeResize="1">
          <a:picLocks noChangeAspect="1"/>
        </xdr:cNvPicPr>
      </xdr:nvPicPr>
      <xdr:blipFill>
        <a:blip r:embed="rId1"/>
        <a:stretch>
          <a:fillRect/>
        </a:stretch>
      </xdr:blipFill>
      <xdr:spPr>
        <a:xfrm>
          <a:off x="0" y="75342750"/>
          <a:ext cx="219075" cy="228600"/>
        </a:xfrm>
        <a:prstGeom prst="rect">
          <a:avLst/>
        </a:prstGeom>
        <a:noFill/>
        <a:ln w="9525" cmpd="sng">
          <a:noFill/>
        </a:ln>
      </xdr:spPr>
    </xdr:pic>
    <xdr:clientData/>
  </xdr:twoCellAnchor>
  <xdr:twoCellAnchor editAs="oneCell">
    <xdr:from>
      <xdr:col>0</xdr:col>
      <xdr:colOff>0</xdr:colOff>
      <xdr:row>15</xdr:row>
      <xdr:rowOff>0</xdr:rowOff>
    </xdr:from>
    <xdr:to>
      <xdr:col>1</xdr:col>
      <xdr:colOff>57150</xdr:colOff>
      <xdr:row>15</xdr:row>
      <xdr:rowOff>228600</xdr:rowOff>
    </xdr:to>
    <xdr:pic>
      <xdr:nvPicPr>
        <xdr:cNvPr id="20" name="Picture 23" descr="Go to previous page (disabled)">
          <a:hlinkClick r:id="rId39"/>
        </xdr:cNvPr>
        <xdr:cNvPicPr preferRelativeResize="1">
          <a:picLocks noChangeAspect="1"/>
        </xdr:cNvPicPr>
      </xdr:nvPicPr>
      <xdr:blipFill>
        <a:blip r:embed="rId1"/>
        <a:stretch>
          <a:fillRect/>
        </a:stretch>
      </xdr:blipFill>
      <xdr:spPr>
        <a:xfrm>
          <a:off x="0" y="50711100"/>
          <a:ext cx="219075" cy="228600"/>
        </a:xfrm>
        <a:prstGeom prst="rect">
          <a:avLst/>
        </a:prstGeom>
        <a:noFill/>
        <a:ln w="9525" cmpd="sng">
          <a:noFill/>
        </a:ln>
      </xdr:spPr>
    </xdr:pic>
    <xdr:clientData/>
  </xdr:twoCellAnchor>
  <xdr:twoCellAnchor editAs="oneCell">
    <xdr:from>
      <xdr:col>0</xdr:col>
      <xdr:colOff>0</xdr:colOff>
      <xdr:row>7</xdr:row>
      <xdr:rowOff>0</xdr:rowOff>
    </xdr:from>
    <xdr:to>
      <xdr:col>1</xdr:col>
      <xdr:colOff>57150</xdr:colOff>
      <xdr:row>7</xdr:row>
      <xdr:rowOff>228600</xdr:rowOff>
    </xdr:to>
    <xdr:pic>
      <xdr:nvPicPr>
        <xdr:cNvPr id="21" name="Picture 24" descr="Go to previous page (disabled)">
          <a:hlinkClick r:id="rId41"/>
        </xdr:cNvPr>
        <xdr:cNvPicPr preferRelativeResize="1">
          <a:picLocks noChangeAspect="1"/>
        </xdr:cNvPicPr>
      </xdr:nvPicPr>
      <xdr:blipFill>
        <a:blip r:embed="rId1"/>
        <a:stretch>
          <a:fillRect/>
        </a:stretch>
      </xdr:blipFill>
      <xdr:spPr>
        <a:xfrm>
          <a:off x="0" y="11163300"/>
          <a:ext cx="219075" cy="228600"/>
        </a:xfrm>
        <a:prstGeom prst="rect">
          <a:avLst/>
        </a:prstGeom>
        <a:noFill/>
        <a:ln w="9525" cmpd="sng">
          <a:noFill/>
        </a:ln>
      </xdr:spPr>
    </xdr:pic>
    <xdr:clientData/>
  </xdr:twoCellAnchor>
  <xdr:twoCellAnchor>
    <xdr:from>
      <xdr:col>0</xdr:col>
      <xdr:colOff>85725</xdr:colOff>
      <xdr:row>0</xdr:row>
      <xdr:rowOff>76200</xdr:rowOff>
    </xdr:from>
    <xdr:to>
      <xdr:col>2</xdr:col>
      <xdr:colOff>76200</xdr:colOff>
      <xdr:row>2</xdr:row>
      <xdr:rowOff>123825</xdr:rowOff>
    </xdr:to>
    <xdr:pic>
      <xdr:nvPicPr>
        <xdr:cNvPr id="22" name="Picture 26">
          <a:hlinkClick r:id="rId44"/>
        </xdr:cNvPr>
        <xdr:cNvPicPr preferRelativeResize="1">
          <a:picLocks noChangeAspect="1"/>
        </xdr:cNvPicPr>
      </xdr:nvPicPr>
      <xdr:blipFill>
        <a:blip r:embed="rId42"/>
        <a:stretch>
          <a:fillRect/>
        </a:stretch>
      </xdr:blipFill>
      <xdr:spPr>
        <a:xfrm>
          <a:off x="85725" y="76200"/>
          <a:ext cx="400050" cy="371475"/>
        </a:xfrm>
        <a:prstGeom prst="rect">
          <a:avLst/>
        </a:prstGeom>
        <a:noFill/>
        <a:ln w="9525" cmpd="sng">
          <a:noFill/>
        </a:ln>
      </xdr:spPr>
    </xdr:pic>
    <xdr:clientData/>
  </xdr:twoCellAnchor>
  <xdr:twoCellAnchor editAs="oneCell">
    <xdr:from>
      <xdr:col>0</xdr:col>
      <xdr:colOff>0</xdr:colOff>
      <xdr:row>24</xdr:row>
      <xdr:rowOff>0</xdr:rowOff>
    </xdr:from>
    <xdr:to>
      <xdr:col>1</xdr:col>
      <xdr:colOff>57150</xdr:colOff>
      <xdr:row>24</xdr:row>
      <xdr:rowOff>228600</xdr:rowOff>
    </xdr:to>
    <xdr:pic>
      <xdr:nvPicPr>
        <xdr:cNvPr id="23" name="Picture 29" descr="Go to previous page (disabled)">
          <a:hlinkClick r:id="rId46"/>
        </xdr:cNvPr>
        <xdr:cNvPicPr preferRelativeResize="1">
          <a:picLocks noChangeAspect="1"/>
        </xdr:cNvPicPr>
      </xdr:nvPicPr>
      <xdr:blipFill>
        <a:blip r:embed="rId1"/>
        <a:stretch>
          <a:fillRect/>
        </a:stretch>
      </xdr:blipFill>
      <xdr:spPr>
        <a:xfrm>
          <a:off x="0" y="95116650"/>
          <a:ext cx="219075" cy="22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819150</xdr:colOff>
      <xdr:row>5</xdr:row>
      <xdr:rowOff>38100</xdr:rowOff>
    </xdr:from>
    <xdr:to>
      <xdr:col>3</xdr:col>
      <xdr:colOff>1695450</xdr:colOff>
      <xdr:row>5</xdr:row>
      <xdr:rowOff>228600</xdr:rowOff>
    </xdr:to>
    <xdr:sp>
      <xdr:nvSpPr>
        <xdr:cNvPr id="1" name="Rectangle 5"/>
        <xdr:cNvSpPr>
          <a:spLocks/>
        </xdr:cNvSpPr>
      </xdr:nvSpPr>
      <xdr:spPr>
        <a:xfrm>
          <a:off x="1876425" y="981075"/>
          <a:ext cx="876300" cy="190500"/>
        </a:xfrm>
        <a:prstGeom prst="rect">
          <a:avLst/>
        </a:prstGeom>
        <a:solidFill>
          <a:srgbClr val="00FF00"/>
        </a:solidFill>
        <a:ln w="9525" cmpd="sng">
          <a:noFill/>
        </a:ln>
      </xdr:spPr>
      <xdr:txBody>
        <a:bodyPr vertOverflow="clip" wrap="square"/>
        <a:p>
          <a:pPr algn="ctr">
            <a:defRPr/>
          </a:pPr>
          <a:r>
            <a:rPr lang="en-US" cap="none" sz="1000" b="1" i="0" u="none" baseline="0">
              <a:latin typeface="Arial"/>
              <a:ea typeface="Arial"/>
              <a:cs typeface="Arial"/>
            </a:rPr>
            <a:t>Priorität
</a:t>
          </a:r>
        </a:p>
      </xdr:txBody>
    </xdr:sp>
    <xdr:clientData/>
  </xdr:twoCellAnchor>
  <xdr:twoCellAnchor>
    <xdr:from>
      <xdr:col>5</xdr:col>
      <xdr:colOff>1933575</xdr:colOff>
      <xdr:row>5</xdr:row>
      <xdr:rowOff>57150</xdr:rowOff>
    </xdr:from>
    <xdr:to>
      <xdr:col>5</xdr:col>
      <xdr:colOff>2647950</xdr:colOff>
      <xdr:row>5</xdr:row>
      <xdr:rowOff>228600</xdr:rowOff>
    </xdr:to>
    <xdr:sp>
      <xdr:nvSpPr>
        <xdr:cNvPr id="2" name="Rectangle 7"/>
        <xdr:cNvSpPr>
          <a:spLocks/>
        </xdr:cNvSpPr>
      </xdr:nvSpPr>
      <xdr:spPr>
        <a:xfrm>
          <a:off x="5724525" y="1000125"/>
          <a:ext cx="714375" cy="171450"/>
        </a:xfrm>
        <a:prstGeom prst="rect">
          <a:avLst/>
        </a:prstGeom>
        <a:solidFill>
          <a:srgbClr val="FFFF00"/>
        </a:solidFill>
        <a:ln w="9525" cmpd="sng">
          <a:noFill/>
        </a:ln>
      </xdr:spPr>
      <xdr:txBody>
        <a:bodyPr vertOverflow="clip" wrap="square"/>
        <a:p>
          <a:pPr algn="ctr">
            <a:defRPr/>
          </a:pPr>
          <a:r>
            <a:rPr lang="en-US" cap="none" sz="1000" b="0" i="0" u="none" baseline="0">
              <a:latin typeface="Arial"/>
              <a:ea typeface="Arial"/>
              <a:cs typeface="Arial"/>
            </a:rPr>
            <a:t>Gelb
</a:t>
          </a:r>
        </a:p>
      </xdr:txBody>
    </xdr:sp>
    <xdr:clientData/>
  </xdr:twoCellAnchor>
  <xdr:twoCellAnchor>
    <xdr:from>
      <xdr:col>3</xdr:col>
      <xdr:colOff>790575</xdr:colOff>
      <xdr:row>6</xdr:row>
      <xdr:rowOff>28575</xdr:rowOff>
    </xdr:from>
    <xdr:to>
      <xdr:col>3</xdr:col>
      <xdr:colOff>1666875</xdr:colOff>
      <xdr:row>6</xdr:row>
      <xdr:rowOff>219075</xdr:rowOff>
    </xdr:to>
    <xdr:sp>
      <xdr:nvSpPr>
        <xdr:cNvPr id="3" name="Rectangle 8"/>
        <xdr:cNvSpPr>
          <a:spLocks/>
        </xdr:cNvSpPr>
      </xdr:nvSpPr>
      <xdr:spPr>
        <a:xfrm>
          <a:off x="1847850" y="1257300"/>
          <a:ext cx="876300" cy="190500"/>
        </a:xfrm>
        <a:prstGeom prst="rect">
          <a:avLst/>
        </a:prstGeom>
        <a:solidFill>
          <a:srgbClr val="FF0000"/>
        </a:solidFill>
        <a:ln w="9525" cmpd="sng">
          <a:noFill/>
        </a:ln>
      </xdr:spPr>
      <xdr:txBody>
        <a:bodyPr vertOverflow="clip" wrap="square"/>
        <a:p>
          <a:pPr algn="ctr">
            <a:defRPr/>
          </a:pPr>
          <a:r>
            <a:rPr lang="en-US" cap="none" sz="1000" b="1" i="0" u="none" baseline="0">
              <a:latin typeface="Arial"/>
              <a:ea typeface="Arial"/>
              <a:cs typeface="Arial"/>
            </a:rPr>
            <a:t/>
          </a:r>
        </a:p>
      </xdr:txBody>
    </xdr:sp>
    <xdr:clientData/>
  </xdr:twoCellAnchor>
  <xdr:twoCellAnchor>
    <xdr:from>
      <xdr:col>3</xdr:col>
      <xdr:colOff>57150</xdr:colOff>
      <xdr:row>4</xdr:row>
      <xdr:rowOff>19050</xdr:rowOff>
    </xdr:from>
    <xdr:to>
      <xdr:col>3</xdr:col>
      <xdr:colOff>933450</xdr:colOff>
      <xdr:row>4</xdr:row>
      <xdr:rowOff>209550</xdr:rowOff>
    </xdr:to>
    <xdr:sp>
      <xdr:nvSpPr>
        <xdr:cNvPr id="4" name="Rectangle 11"/>
        <xdr:cNvSpPr>
          <a:spLocks/>
        </xdr:cNvSpPr>
      </xdr:nvSpPr>
      <xdr:spPr>
        <a:xfrm>
          <a:off x="1114425" y="714375"/>
          <a:ext cx="876300" cy="190500"/>
        </a:xfrm>
        <a:prstGeom prst="rect">
          <a:avLst/>
        </a:prstGeom>
        <a:solidFill>
          <a:srgbClr val="FF9900"/>
        </a:solidFill>
        <a:ln w="9525" cmpd="sng">
          <a:noFill/>
        </a:ln>
      </xdr:spPr>
      <xdr:txBody>
        <a:bodyPr vertOverflow="clip" wrap="square"/>
        <a:p>
          <a:pPr algn="ctr">
            <a:defRPr/>
          </a:pPr>
          <a:r>
            <a:rPr lang="en-US" cap="none" sz="1000" b="0" i="0" u="none" baseline="0">
              <a:latin typeface="Arial"/>
              <a:ea typeface="Arial"/>
              <a:cs typeface="Arial"/>
            </a:rPr>
            <a:t>Orange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H28"/>
  <sheetViews>
    <sheetView workbookViewId="0" topLeftCell="A1">
      <pane ySplit="5" topLeftCell="BM12" activePane="bottomLeft" state="frozen"/>
      <selection pane="topLeft" activeCell="A1" sqref="A1"/>
      <selection pane="bottomLeft" activeCell="I14" sqref="I14"/>
    </sheetView>
  </sheetViews>
  <sheetFormatPr defaultColWidth="11.421875" defaultRowHeight="12.75"/>
  <cols>
    <col min="1" max="1" width="1.57421875" style="3" customWidth="1"/>
    <col min="2" max="2" width="3.7109375" style="15" customWidth="1"/>
    <col min="3" max="3" width="3.57421875" style="15" customWidth="1"/>
    <col min="4" max="4" width="23.8515625" style="3" customWidth="1"/>
    <col min="5" max="5" width="19.140625" style="3" customWidth="1"/>
    <col min="6" max="6" width="11.57421875" style="3" customWidth="1"/>
    <col min="7" max="7" width="43.00390625" style="3" customWidth="1"/>
    <col min="8" max="8" width="13.140625" style="15" customWidth="1"/>
    <col min="9" max="16384" width="9.140625" style="3" customWidth="1"/>
  </cols>
  <sheetData>
    <row r="1" ht="12.75"/>
    <row r="2" spans="2:4" ht="20.25" customHeight="1">
      <c r="B2" s="48" t="s">
        <v>139</v>
      </c>
      <c r="C2" s="1"/>
      <c r="D2" s="2"/>
    </row>
    <row r="3" spans="2:4" ht="16.5" thickBot="1">
      <c r="B3" s="4"/>
      <c r="C3" s="4"/>
      <c r="D3" s="2"/>
    </row>
    <row r="4" spans="2:8" ht="19.5" customHeight="1">
      <c r="B4" s="203"/>
      <c r="C4" s="20"/>
      <c r="D4" s="201" t="s">
        <v>140</v>
      </c>
      <c r="E4" s="201" t="s">
        <v>87</v>
      </c>
      <c r="F4" s="201" t="s">
        <v>88</v>
      </c>
      <c r="G4" s="201" t="s">
        <v>89</v>
      </c>
      <c r="H4" s="49" t="s">
        <v>90</v>
      </c>
    </row>
    <row r="5" spans="2:8" s="5" customFormat="1" ht="19.5" customHeight="1" thickBot="1">
      <c r="B5" s="204"/>
      <c r="C5" s="21"/>
      <c r="D5" s="202"/>
      <c r="E5" s="202"/>
      <c r="F5" s="202"/>
      <c r="G5" s="202"/>
      <c r="H5" s="59"/>
    </row>
    <row r="6" spans="2:8" ht="60.75" customHeight="1">
      <c r="B6" s="6">
        <v>1</v>
      </c>
      <c r="C6" s="23"/>
      <c r="D6" s="7" t="s">
        <v>111</v>
      </c>
      <c r="E6" s="8" t="s">
        <v>102</v>
      </c>
      <c r="F6" s="16" t="s">
        <v>91</v>
      </c>
      <c r="G6" s="8" t="s">
        <v>141</v>
      </c>
      <c r="H6" s="81" t="s">
        <v>212</v>
      </c>
    </row>
    <row r="7" spans="2:8" ht="45.75" customHeight="1">
      <c r="B7" s="9">
        <v>2</v>
      </c>
      <c r="C7" s="25"/>
      <c r="D7" s="10" t="s">
        <v>97</v>
      </c>
      <c r="E7" s="11" t="s">
        <v>94</v>
      </c>
      <c r="F7" s="17" t="s">
        <v>91</v>
      </c>
      <c r="G7" s="11" t="s">
        <v>103</v>
      </c>
      <c r="H7" s="81" t="s">
        <v>212</v>
      </c>
    </row>
    <row r="8" spans="2:8" ht="63.75">
      <c r="B8" s="6">
        <v>3</v>
      </c>
      <c r="C8" s="23"/>
      <c r="D8" s="10" t="s">
        <v>142</v>
      </c>
      <c r="E8" s="11" t="s">
        <v>102</v>
      </c>
      <c r="F8" s="17" t="s">
        <v>91</v>
      </c>
      <c r="G8" s="11" t="s">
        <v>143</v>
      </c>
      <c r="H8" s="81" t="s">
        <v>212</v>
      </c>
    </row>
    <row r="9" spans="2:8" ht="38.25">
      <c r="B9" s="9">
        <v>4</v>
      </c>
      <c r="C9" s="25"/>
      <c r="D9" s="10" t="s">
        <v>133</v>
      </c>
      <c r="E9" s="11" t="s">
        <v>102</v>
      </c>
      <c r="F9" s="17" t="s">
        <v>91</v>
      </c>
      <c r="G9" s="11" t="s">
        <v>134</v>
      </c>
      <c r="H9" s="81" t="s">
        <v>212</v>
      </c>
    </row>
    <row r="10" spans="2:8" ht="29.25" customHeight="1">
      <c r="B10" s="6">
        <v>5</v>
      </c>
      <c r="C10" s="23"/>
      <c r="D10" s="10" t="s">
        <v>144</v>
      </c>
      <c r="E10" s="11" t="s">
        <v>94</v>
      </c>
      <c r="F10" s="17" t="s">
        <v>91</v>
      </c>
      <c r="G10" s="11" t="s">
        <v>145</v>
      </c>
      <c r="H10" s="81" t="s">
        <v>212</v>
      </c>
    </row>
    <row r="11" spans="2:8" ht="38.25">
      <c r="B11" s="9">
        <v>6</v>
      </c>
      <c r="C11" s="25"/>
      <c r="D11" s="10" t="s">
        <v>98</v>
      </c>
      <c r="E11" s="11" t="s">
        <v>93</v>
      </c>
      <c r="F11" s="18" t="s">
        <v>92</v>
      </c>
      <c r="G11" s="11" t="s">
        <v>213</v>
      </c>
      <c r="H11" s="81" t="s">
        <v>212</v>
      </c>
    </row>
    <row r="12" spans="2:8" ht="89.25">
      <c r="B12" s="6">
        <v>7</v>
      </c>
      <c r="C12" s="23"/>
      <c r="D12" s="10" t="s">
        <v>45</v>
      </c>
      <c r="E12" s="11" t="s">
        <v>95</v>
      </c>
      <c r="F12" s="18" t="s">
        <v>92</v>
      </c>
      <c r="G12" s="11" t="s">
        <v>135</v>
      </c>
      <c r="H12" s="81" t="s">
        <v>212</v>
      </c>
    </row>
    <row r="13" spans="2:8" ht="16.5" customHeight="1">
      <c r="B13" s="9">
        <v>8</v>
      </c>
      <c r="C13" s="25"/>
      <c r="D13" s="10" t="s">
        <v>48</v>
      </c>
      <c r="E13" s="11" t="s">
        <v>93</v>
      </c>
      <c r="F13" s="18" t="s">
        <v>92</v>
      </c>
      <c r="G13" s="11" t="s">
        <v>136</v>
      </c>
      <c r="H13" s="81" t="s">
        <v>212</v>
      </c>
    </row>
    <row r="14" spans="2:8" ht="38.25">
      <c r="B14" s="6">
        <v>9</v>
      </c>
      <c r="C14" s="23"/>
      <c r="D14" s="10" t="s">
        <v>146</v>
      </c>
      <c r="E14" s="11" t="s">
        <v>93</v>
      </c>
      <c r="F14" s="18" t="s">
        <v>92</v>
      </c>
      <c r="G14" s="11" t="s">
        <v>147</v>
      </c>
      <c r="H14" s="81" t="s">
        <v>212</v>
      </c>
    </row>
    <row r="15" spans="2:8" ht="51">
      <c r="B15" s="9">
        <v>10</v>
      </c>
      <c r="C15" s="25"/>
      <c r="D15" s="10" t="s">
        <v>51</v>
      </c>
      <c r="E15" s="11" t="s">
        <v>96</v>
      </c>
      <c r="F15" s="18" t="s">
        <v>92</v>
      </c>
      <c r="G15" s="11" t="s">
        <v>148</v>
      </c>
      <c r="H15" s="81" t="s">
        <v>212</v>
      </c>
    </row>
    <row r="16" spans="2:8" ht="28.5" customHeight="1">
      <c r="B16" s="6">
        <v>11</v>
      </c>
      <c r="C16" s="23"/>
      <c r="D16" s="10" t="s">
        <v>54</v>
      </c>
      <c r="E16" s="11" t="s">
        <v>94</v>
      </c>
      <c r="F16" s="18" t="s">
        <v>92</v>
      </c>
      <c r="G16" s="11" t="s">
        <v>175</v>
      </c>
      <c r="H16" s="81" t="s">
        <v>212</v>
      </c>
    </row>
    <row r="17" spans="2:8" ht="25.5">
      <c r="B17" s="9">
        <v>12</v>
      </c>
      <c r="C17" s="25"/>
      <c r="D17" s="10" t="s">
        <v>99</v>
      </c>
      <c r="E17" s="11" t="s">
        <v>94</v>
      </c>
      <c r="F17" s="18" t="s">
        <v>92</v>
      </c>
      <c r="G17" s="11" t="s">
        <v>137</v>
      </c>
      <c r="H17" s="81" t="s">
        <v>212</v>
      </c>
    </row>
    <row r="18" spans="2:8" ht="51">
      <c r="B18" s="6">
        <v>13</v>
      </c>
      <c r="C18" s="23"/>
      <c r="D18" s="10" t="s">
        <v>60</v>
      </c>
      <c r="E18" s="11" t="s">
        <v>94</v>
      </c>
      <c r="F18" s="18" t="s">
        <v>92</v>
      </c>
      <c r="G18" s="11" t="s">
        <v>204</v>
      </c>
      <c r="H18" s="81" t="s">
        <v>212</v>
      </c>
    </row>
    <row r="19" spans="2:8" ht="38.25">
      <c r="B19" s="9">
        <v>14</v>
      </c>
      <c r="C19" s="25"/>
      <c r="D19" s="10" t="s">
        <v>64</v>
      </c>
      <c r="E19" s="11" t="s">
        <v>94</v>
      </c>
      <c r="F19" s="18" t="s">
        <v>92</v>
      </c>
      <c r="G19" s="11" t="s">
        <v>149</v>
      </c>
      <c r="H19" s="81" t="s">
        <v>211</v>
      </c>
    </row>
    <row r="20" spans="2:8" ht="27.75" customHeight="1">
      <c r="B20" s="6">
        <v>15</v>
      </c>
      <c r="C20" s="23"/>
      <c r="D20" s="10" t="s">
        <v>68</v>
      </c>
      <c r="E20" s="11" t="s">
        <v>94</v>
      </c>
      <c r="F20" s="18" t="s">
        <v>92</v>
      </c>
      <c r="G20" s="11" t="s">
        <v>104</v>
      </c>
      <c r="H20" s="81" t="s">
        <v>212</v>
      </c>
    </row>
    <row r="21" spans="2:8" ht="30" customHeight="1">
      <c r="B21" s="9">
        <v>16</v>
      </c>
      <c r="C21" s="25"/>
      <c r="D21" s="10" t="s">
        <v>74</v>
      </c>
      <c r="E21" s="11" t="s">
        <v>94</v>
      </c>
      <c r="F21" s="18" t="s">
        <v>92</v>
      </c>
      <c r="G21" s="11" t="s">
        <v>105</v>
      </c>
      <c r="H21" s="81" t="s">
        <v>211</v>
      </c>
    </row>
    <row r="22" spans="2:8" ht="51">
      <c r="B22" s="6">
        <v>17</v>
      </c>
      <c r="C22" s="23"/>
      <c r="D22" s="10" t="s">
        <v>76</v>
      </c>
      <c r="E22" s="11" t="s">
        <v>94</v>
      </c>
      <c r="F22" s="18" t="s">
        <v>92</v>
      </c>
      <c r="G22" s="11" t="s">
        <v>150</v>
      </c>
      <c r="H22" s="81" t="s">
        <v>211</v>
      </c>
    </row>
    <row r="23" spans="2:8" ht="51">
      <c r="B23" s="9">
        <v>18</v>
      </c>
      <c r="C23" s="25"/>
      <c r="D23" s="10" t="s">
        <v>100</v>
      </c>
      <c r="E23" s="11" t="s">
        <v>94</v>
      </c>
      <c r="F23" s="18" t="s">
        <v>92</v>
      </c>
      <c r="G23" s="11" t="s">
        <v>151</v>
      </c>
      <c r="H23" s="81" t="s">
        <v>211</v>
      </c>
    </row>
    <row r="24" spans="2:8" ht="37.5" customHeight="1">
      <c r="B24" s="9">
        <v>19</v>
      </c>
      <c r="C24" s="25"/>
      <c r="D24" s="10" t="s">
        <v>80</v>
      </c>
      <c r="E24" s="11" t="s">
        <v>94</v>
      </c>
      <c r="F24" s="18" t="s">
        <v>92</v>
      </c>
      <c r="G24" s="11" t="s">
        <v>106</v>
      </c>
      <c r="H24" s="81" t="s">
        <v>212</v>
      </c>
    </row>
    <row r="25" spans="2:8" ht="57" customHeight="1">
      <c r="B25" s="6">
        <v>20</v>
      </c>
      <c r="C25" s="23"/>
      <c r="D25" s="130" t="s">
        <v>152</v>
      </c>
      <c r="E25" s="131" t="s">
        <v>94</v>
      </c>
      <c r="F25" s="132" t="s">
        <v>92</v>
      </c>
      <c r="G25" s="11" t="s">
        <v>153</v>
      </c>
      <c r="H25" s="81" t="s">
        <v>212</v>
      </c>
    </row>
    <row r="26" spans="2:8" ht="64.5" thickBot="1">
      <c r="B26" s="12">
        <v>21</v>
      </c>
      <c r="C26" s="26"/>
      <c r="D26" s="13" t="s">
        <v>82</v>
      </c>
      <c r="E26" s="14" t="s">
        <v>93</v>
      </c>
      <c r="F26" s="19" t="s">
        <v>138</v>
      </c>
      <c r="G26" s="14" t="s">
        <v>119</v>
      </c>
      <c r="H26" s="81" t="s">
        <v>212</v>
      </c>
    </row>
    <row r="27" ht="25.5" customHeight="1"/>
    <row r="28" spans="1:4" ht="12.75">
      <c r="A28" s="198" t="s">
        <v>101</v>
      </c>
      <c r="B28" s="43"/>
      <c r="C28" s="43"/>
      <c r="D28" s="42"/>
    </row>
  </sheetData>
  <sheetProtection/>
  <mergeCells count="5">
    <mergeCell ref="G4:G5"/>
    <mergeCell ref="B4:B5"/>
    <mergeCell ref="D4:D5"/>
    <mergeCell ref="E4:E5"/>
    <mergeCell ref="F4:F5"/>
  </mergeCells>
  <conditionalFormatting sqref="B7:C7">
    <cfRule type="expression" priority="1" dxfId="0" stopIfTrue="1">
      <formula>IF($H$7=No,1,0)</formula>
    </cfRule>
  </conditionalFormatting>
  <dataValidations count="2">
    <dataValidation type="list" allowBlank="1" showInputMessage="1" showErrorMessage="1" sqref="Z7:Z8">
      <formula1>$Z$7:$Z$8</formula1>
    </dataValidation>
    <dataValidation type="list" allowBlank="1" showInputMessage="1" showErrorMessage="1" sqref="H6:H26">
      <formula1>"Yes,No"</formula1>
    </dataValidation>
  </dataValidations>
  <hyperlinks>
    <hyperlink ref="A28" location="Drivers!A1" display="Top Of Page"/>
    <hyperlink ref="A28:C28" location="Drivers!A6" display="Top Of Page"/>
  </hyperlinks>
  <printOptions/>
  <pageMargins left="0.75" right="0.75" top="1" bottom="1" header="0.5" footer="0.5"/>
  <pageSetup fitToHeight="2" fitToWidth="1" horizontalDpi="600" verticalDpi="600" orientation="landscape" paperSize="9" scale="92"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H27"/>
  <sheetViews>
    <sheetView zoomScale="75" zoomScaleNormal="75" workbookViewId="0" topLeftCell="A1">
      <pane ySplit="5" topLeftCell="BM6" activePane="bottomLeft" state="frozen"/>
      <selection pane="topLeft" activeCell="A1" sqref="A1"/>
      <selection pane="bottomLeft" activeCell="G26" sqref="G26"/>
    </sheetView>
  </sheetViews>
  <sheetFormatPr defaultColWidth="11.421875" defaultRowHeight="12.75"/>
  <cols>
    <col min="1" max="1" width="2.421875" style="22" customWidth="1"/>
    <col min="2" max="2" width="3.7109375" style="22" customWidth="1"/>
    <col min="3" max="3" width="16.8515625" style="22" customWidth="1"/>
    <col min="4" max="4" width="68.00390625" style="22" customWidth="1"/>
    <col min="5" max="5" width="14.140625" style="22" customWidth="1"/>
    <col min="6" max="6" width="17.140625" style="22" customWidth="1"/>
    <col min="7" max="7" width="28.140625" style="22" customWidth="1"/>
    <col min="8" max="8" width="22.8515625" style="22" customWidth="1"/>
    <col min="9" max="16384" width="9.140625" style="22" customWidth="1"/>
  </cols>
  <sheetData>
    <row r="1" spans="3:4" ht="12.75">
      <c r="C1" s="205" t="s">
        <v>154</v>
      </c>
      <c r="D1" s="205"/>
    </row>
    <row r="2" spans="3:4" ht="12.75" customHeight="1">
      <c r="C2" s="205"/>
      <c r="D2" s="205"/>
    </row>
    <row r="3" spans="3:4" ht="12.75" customHeight="1">
      <c r="C3" s="205"/>
      <c r="D3" s="205"/>
    </row>
    <row r="4" ht="13.5" thickBot="1"/>
    <row r="5" spans="1:8" s="24" customFormat="1" ht="35.25" customHeight="1">
      <c r="A5" s="39"/>
      <c r="B5" s="38"/>
      <c r="C5" s="32" t="s">
        <v>155</v>
      </c>
      <c r="D5" s="32" t="s">
        <v>192</v>
      </c>
      <c r="E5" s="32" t="s">
        <v>193</v>
      </c>
      <c r="F5" s="32" t="s">
        <v>194</v>
      </c>
      <c r="G5" s="32" t="s">
        <v>156</v>
      </c>
      <c r="H5" s="33" t="s">
        <v>195</v>
      </c>
    </row>
    <row r="6" spans="1:8" ht="382.5" customHeight="1">
      <c r="A6" s="40"/>
      <c r="B6" s="44">
        <v>1</v>
      </c>
      <c r="C6" s="45" t="s">
        <v>196</v>
      </c>
      <c r="D6" s="29" t="s">
        <v>214</v>
      </c>
      <c r="E6" s="30"/>
      <c r="F6" s="31" t="s">
        <v>197</v>
      </c>
      <c r="G6" s="28" t="s">
        <v>157</v>
      </c>
      <c r="H6" s="34" t="s">
        <v>215</v>
      </c>
    </row>
    <row r="7" spans="1:8" ht="409.5" customHeight="1">
      <c r="A7" s="40"/>
      <c r="B7" s="44">
        <v>2</v>
      </c>
      <c r="C7" s="45" t="s">
        <v>97</v>
      </c>
      <c r="D7" s="200" t="s">
        <v>158</v>
      </c>
      <c r="E7" s="31"/>
      <c r="F7" s="30" t="s">
        <v>159</v>
      </c>
      <c r="G7" s="28" t="s">
        <v>201</v>
      </c>
      <c r="H7" s="34" t="s">
        <v>160</v>
      </c>
    </row>
    <row r="8" spans="1:8" ht="382.5" customHeight="1">
      <c r="A8" s="40"/>
      <c r="B8" s="44">
        <v>3</v>
      </c>
      <c r="C8" s="45" t="s">
        <v>142</v>
      </c>
      <c r="D8" s="29" t="s">
        <v>161</v>
      </c>
      <c r="E8" s="28"/>
      <c r="F8" s="28" t="s">
        <v>162</v>
      </c>
      <c r="G8" s="28" t="s">
        <v>163</v>
      </c>
      <c r="H8" s="34" t="s">
        <v>198</v>
      </c>
    </row>
    <row r="9" spans="1:8" ht="409.5" customHeight="1">
      <c r="A9" s="40"/>
      <c r="B9" s="44">
        <v>4</v>
      </c>
      <c r="C9" s="45" t="s">
        <v>133</v>
      </c>
      <c r="D9" s="29" t="s">
        <v>164</v>
      </c>
      <c r="E9" s="28" t="s">
        <v>165</v>
      </c>
      <c r="F9" s="28" t="s">
        <v>166</v>
      </c>
      <c r="G9" s="28" t="s">
        <v>167</v>
      </c>
      <c r="H9" s="34" t="s">
        <v>199</v>
      </c>
    </row>
    <row r="10" spans="1:8" ht="382.5" customHeight="1">
      <c r="A10" s="40"/>
      <c r="B10" s="44">
        <v>5</v>
      </c>
      <c r="C10" s="45" t="s">
        <v>144</v>
      </c>
      <c r="D10" s="29" t="s">
        <v>168</v>
      </c>
      <c r="E10" s="28"/>
      <c r="F10" s="28" t="s">
        <v>169</v>
      </c>
      <c r="G10" s="28" t="s">
        <v>200</v>
      </c>
      <c r="H10" s="34" t="s">
        <v>170</v>
      </c>
    </row>
    <row r="11" spans="1:8" ht="382.5" customHeight="1">
      <c r="A11" s="40"/>
      <c r="B11" s="44">
        <v>6</v>
      </c>
      <c r="C11" s="45" t="s">
        <v>15</v>
      </c>
      <c r="D11" s="29" t="s">
        <v>171</v>
      </c>
      <c r="E11" s="28" t="s">
        <v>16</v>
      </c>
      <c r="F11" s="28" t="s">
        <v>172</v>
      </c>
      <c r="G11" s="28" t="s">
        <v>173</v>
      </c>
      <c r="H11" s="34" t="s">
        <v>174</v>
      </c>
    </row>
    <row r="12" spans="1:8" ht="382.5" customHeight="1">
      <c r="A12" s="40"/>
      <c r="B12" s="44">
        <v>7</v>
      </c>
      <c r="C12" s="45" t="s">
        <v>45</v>
      </c>
      <c r="D12" s="29" t="s">
        <v>216</v>
      </c>
      <c r="E12" s="28" t="s">
        <v>17</v>
      </c>
      <c r="F12" s="28" t="s">
        <v>18</v>
      </c>
      <c r="G12" s="28" t="s">
        <v>236</v>
      </c>
      <c r="H12" s="34" t="s">
        <v>237</v>
      </c>
    </row>
    <row r="13" spans="1:8" ht="409.5" customHeight="1">
      <c r="A13" s="40"/>
      <c r="B13" s="44">
        <v>8</v>
      </c>
      <c r="C13" s="45" t="s">
        <v>19</v>
      </c>
      <c r="D13" s="29" t="s">
        <v>238</v>
      </c>
      <c r="E13" s="28"/>
      <c r="F13" s="28" t="s">
        <v>20</v>
      </c>
      <c r="G13" s="28" t="s">
        <v>239</v>
      </c>
      <c r="H13" s="34" t="s">
        <v>21</v>
      </c>
    </row>
    <row r="14" spans="1:8" ht="382.5" customHeight="1">
      <c r="A14" s="40"/>
      <c r="B14" s="44">
        <v>9</v>
      </c>
      <c r="C14" s="45" t="s">
        <v>240</v>
      </c>
      <c r="D14" s="29" t="s">
        <v>241</v>
      </c>
      <c r="E14" s="28" t="s">
        <v>206</v>
      </c>
      <c r="F14" s="28" t="s">
        <v>22</v>
      </c>
      <c r="G14" s="28" t="s">
        <v>242</v>
      </c>
      <c r="H14" s="34" t="s">
        <v>207</v>
      </c>
    </row>
    <row r="15" spans="1:8" ht="382.5" customHeight="1">
      <c r="A15" s="40"/>
      <c r="B15" s="44">
        <v>10</v>
      </c>
      <c r="C15" s="45" t="s">
        <v>51</v>
      </c>
      <c r="D15" s="29" t="s">
        <v>243</v>
      </c>
      <c r="E15" s="28" t="s">
        <v>208</v>
      </c>
      <c r="F15" s="28" t="s">
        <v>23</v>
      </c>
      <c r="G15" s="28" t="s">
        <v>244</v>
      </c>
      <c r="H15" s="34" t="s">
        <v>24</v>
      </c>
    </row>
    <row r="16" spans="1:8" ht="382.5" customHeight="1">
      <c r="A16" s="40"/>
      <c r="B16" s="44">
        <v>11</v>
      </c>
      <c r="C16" s="45" t="s">
        <v>54</v>
      </c>
      <c r="D16" s="29" t="s">
        <v>209</v>
      </c>
      <c r="E16" s="28" t="s">
        <v>205</v>
      </c>
      <c r="F16" s="28" t="s">
        <v>245</v>
      </c>
      <c r="G16" s="28"/>
      <c r="H16" s="34" t="s">
        <v>121</v>
      </c>
    </row>
    <row r="17" spans="1:8" ht="382.5" customHeight="1">
      <c r="A17" s="40"/>
      <c r="B17" s="44">
        <v>12</v>
      </c>
      <c r="C17" s="45" t="s">
        <v>58</v>
      </c>
      <c r="D17" s="29" t="s">
        <v>246</v>
      </c>
      <c r="E17" s="28" t="s">
        <v>122</v>
      </c>
      <c r="F17" s="28" t="s">
        <v>18</v>
      </c>
      <c r="G17" s="28" t="s">
        <v>247</v>
      </c>
      <c r="H17" s="34" t="s">
        <v>248</v>
      </c>
    </row>
    <row r="18" spans="1:8" ht="382.5" customHeight="1">
      <c r="A18" s="40"/>
      <c r="B18" s="44">
        <v>13</v>
      </c>
      <c r="C18" s="45" t="s">
        <v>123</v>
      </c>
      <c r="D18" s="29" t="s">
        <v>10</v>
      </c>
      <c r="E18" s="28" t="s">
        <v>11</v>
      </c>
      <c r="F18" s="28" t="s">
        <v>124</v>
      </c>
      <c r="G18" s="28" t="s">
        <v>125</v>
      </c>
      <c r="H18" s="34" t="s">
        <v>249</v>
      </c>
    </row>
    <row r="19" spans="1:8" ht="409.5" customHeight="1">
      <c r="A19" s="40"/>
      <c r="B19" s="44">
        <v>14</v>
      </c>
      <c r="C19" s="45" t="s">
        <v>126</v>
      </c>
      <c r="D19" s="29" t="s">
        <v>250</v>
      </c>
      <c r="E19" s="28" t="s">
        <v>251</v>
      </c>
      <c r="F19" s="28" t="s">
        <v>127</v>
      </c>
      <c r="G19" s="28" t="s">
        <v>12</v>
      </c>
      <c r="H19" s="34" t="s">
        <v>210</v>
      </c>
    </row>
    <row r="20" spans="1:8" ht="382.5" customHeight="1">
      <c r="A20" s="40"/>
      <c r="B20" s="44">
        <v>15</v>
      </c>
      <c r="C20" s="45" t="s">
        <v>128</v>
      </c>
      <c r="D20" s="29" t="s">
        <v>0</v>
      </c>
      <c r="F20" s="28" t="s">
        <v>129</v>
      </c>
      <c r="G20" s="28" t="s">
        <v>1</v>
      </c>
      <c r="H20" s="34" t="s">
        <v>130</v>
      </c>
    </row>
    <row r="21" spans="1:8" ht="382.5" customHeight="1">
      <c r="A21" s="40"/>
      <c r="B21" s="44">
        <v>16</v>
      </c>
      <c r="C21" s="45" t="s">
        <v>131</v>
      </c>
      <c r="D21" s="29" t="s">
        <v>13</v>
      </c>
      <c r="E21" s="28"/>
      <c r="F21" s="28" t="s">
        <v>2</v>
      </c>
      <c r="G21" s="28" t="s">
        <v>3</v>
      </c>
      <c r="H21" s="34" t="s">
        <v>14</v>
      </c>
    </row>
    <row r="22" spans="1:8" ht="409.5" customHeight="1">
      <c r="A22" s="40"/>
      <c r="B22" s="44">
        <v>17</v>
      </c>
      <c r="C22" s="45" t="s">
        <v>76</v>
      </c>
      <c r="D22" s="29" t="s">
        <v>4</v>
      </c>
      <c r="E22" s="28" t="s">
        <v>120</v>
      </c>
      <c r="F22" s="28" t="s">
        <v>132</v>
      </c>
      <c r="G22" s="28" t="s">
        <v>5</v>
      </c>
      <c r="H22" s="34" t="s">
        <v>6</v>
      </c>
    </row>
    <row r="23" spans="1:8" ht="382.5" customHeight="1">
      <c r="A23" s="40"/>
      <c r="B23" s="44">
        <v>18</v>
      </c>
      <c r="C23" s="45" t="s">
        <v>100</v>
      </c>
      <c r="D23" s="29" t="s">
        <v>7</v>
      </c>
      <c r="E23" s="28"/>
      <c r="F23" s="28" t="s">
        <v>9</v>
      </c>
      <c r="G23" s="28" t="s">
        <v>189</v>
      </c>
      <c r="H23" s="34" t="s">
        <v>8</v>
      </c>
    </row>
    <row r="24" spans="1:8" ht="382.5" customHeight="1">
      <c r="A24" s="40"/>
      <c r="B24" s="44">
        <v>19</v>
      </c>
      <c r="C24" s="45" t="s">
        <v>80</v>
      </c>
      <c r="D24" s="29" t="s">
        <v>218</v>
      </c>
      <c r="E24" s="28"/>
      <c r="F24" s="28" t="s">
        <v>190</v>
      </c>
      <c r="G24" s="28" t="s">
        <v>219</v>
      </c>
      <c r="H24" s="34" t="s">
        <v>202</v>
      </c>
    </row>
    <row r="25" spans="1:8" ht="382.5" customHeight="1">
      <c r="A25" s="133"/>
      <c r="B25" s="134">
        <v>20</v>
      </c>
      <c r="C25" s="135" t="s">
        <v>152</v>
      </c>
      <c r="D25" s="136" t="s">
        <v>220</v>
      </c>
      <c r="E25" s="137"/>
      <c r="F25" s="137" t="s">
        <v>203</v>
      </c>
      <c r="G25" s="137"/>
      <c r="H25" s="34" t="s">
        <v>130</v>
      </c>
    </row>
    <row r="26" spans="1:8" ht="382.5" customHeight="1" thickBot="1">
      <c r="A26" s="41"/>
      <c r="B26" s="46">
        <v>21</v>
      </c>
      <c r="C26" s="47" t="s">
        <v>191</v>
      </c>
      <c r="D26" s="35" t="s">
        <v>222</v>
      </c>
      <c r="E26" s="36" t="s">
        <v>221</v>
      </c>
      <c r="F26" s="36" t="s">
        <v>117</v>
      </c>
      <c r="G26" s="36" t="s">
        <v>223</v>
      </c>
      <c r="H26" s="37" t="s">
        <v>118</v>
      </c>
    </row>
    <row r="27" ht="14.25">
      <c r="D27" s="27"/>
    </row>
  </sheetData>
  <sheetProtection/>
  <mergeCells count="1">
    <mergeCell ref="C1:D3"/>
  </mergeCells>
  <conditionalFormatting sqref="B7">
    <cfRule type="expression" priority="1" dxfId="0" stopIfTrue="1">
      <formula>IF($I$9=No,1,0)</formula>
    </cfRule>
  </conditionalFormatting>
  <printOptions/>
  <pageMargins left="0.75" right="0.75" top="1" bottom="1" header="0.5" footer="0.5"/>
  <pageSetup horizontalDpi="600" verticalDpi="600" orientation="landscape" paperSize="9" scale="75" r:id="rId2"/>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B2:J143"/>
  <sheetViews>
    <sheetView showGridLines="0" workbookViewId="0" topLeftCell="A25">
      <selection activeCell="F147" sqref="F147"/>
    </sheetView>
  </sheetViews>
  <sheetFormatPr defaultColWidth="11.421875" defaultRowHeight="12.75"/>
  <cols>
    <col min="1" max="1" width="2.57421875" style="0" customWidth="1"/>
    <col min="2" max="2" width="10.140625" style="0" customWidth="1"/>
    <col min="3" max="3" width="3.140625" style="55" customWidth="1"/>
    <col min="4" max="4" width="34.8515625" style="0" customWidth="1"/>
    <col min="5" max="5" width="6.140625" style="0" customWidth="1"/>
    <col min="6" max="6" width="50.7109375" style="193" customWidth="1"/>
    <col min="7" max="7" width="14.57421875" style="0" customWidth="1"/>
    <col min="8" max="8" width="15.28125" style="0" customWidth="1"/>
    <col min="9" max="9" width="14.140625" style="0" customWidth="1"/>
    <col min="10" max="10" width="17.421875" style="0" customWidth="1"/>
    <col min="11" max="16384" width="9.140625" style="0" customWidth="1"/>
  </cols>
  <sheetData>
    <row r="2" spans="2:8" s="159" customFormat="1" ht="15.75">
      <c r="B2" s="207" t="s">
        <v>25</v>
      </c>
      <c r="C2" s="208"/>
      <c r="D2" s="160" t="s">
        <v>26</v>
      </c>
      <c r="E2" s="161"/>
      <c r="F2" s="182"/>
      <c r="G2" s="161"/>
      <c r="H2" s="162"/>
    </row>
    <row r="3" spans="3:9" s="82" customFormat="1" ht="12.75">
      <c r="C3" s="149"/>
      <c r="D3" s="73"/>
      <c r="E3" s="150"/>
      <c r="F3" s="183"/>
      <c r="G3" s="56"/>
      <c r="H3" s="56"/>
      <c r="I3" s="56"/>
    </row>
    <row r="4" spans="2:8" ht="13.5" thickBot="1">
      <c r="B4" s="151"/>
      <c r="C4" s="152"/>
      <c r="D4" s="151"/>
      <c r="E4" s="151"/>
      <c r="F4" s="184"/>
      <c r="G4" s="151"/>
      <c r="H4" s="151"/>
    </row>
    <row r="5" spans="2:9" ht="19.5" customHeight="1" thickBot="1">
      <c r="B5" s="153" t="s">
        <v>27</v>
      </c>
      <c r="C5" s="152"/>
      <c r="D5" s="154" t="s">
        <v>224</v>
      </c>
      <c r="E5" s="155"/>
      <c r="F5" s="185"/>
      <c r="G5" s="156"/>
      <c r="H5" s="151"/>
      <c r="I5" s="82"/>
    </row>
    <row r="6" spans="2:8" ht="22.5" customHeight="1" thickBot="1">
      <c r="B6" s="151"/>
      <c r="C6" s="152"/>
      <c r="D6" s="157"/>
      <c r="E6" s="158" t="s">
        <v>225</v>
      </c>
      <c r="F6" s="186"/>
      <c r="G6" s="156"/>
      <c r="H6" s="151"/>
    </row>
    <row r="7" spans="2:8" ht="20.25" customHeight="1" thickBot="1">
      <c r="B7" s="151"/>
      <c r="C7" s="152"/>
      <c r="D7" s="157"/>
      <c r="E7" s="158" t="s">
        <v>226</v>
      </c>
      <c r="F7" s="186"/>
      <c r="G7" s="156"/>
      <c r="H7" s="151"/>
    </row>
    <row r="8" spans="2:8" ht="12.75">
      <c r="B8" s="151"/>
      <c r="C8" s="152"/>
      <c r="D8" s="151"/>
      <c r="E8" s="151"/>
      <c r="F8" s="184"/>
      <c r="G8" s="151"/>
      <c r="H8" s="151"/>
    </row>
    <row r="9" spans="4:7" ht="12.75" customHeight="1">
      <c r="D9" s="53"/>
      <c r="F9" s="187"/>
      <c r="G9" s="58"/>
    </row>
    <row r="10" spans="4:7" ht="12.75" customHeight="1">
      <c r="D10" s="53"/>
      <c r="F10" s="187"/>
      <c r="G10" s="58"/>
    </row>
    <row r="11" spans="6:8" ht="12.75" customHeight="1">
      <c r="F11" s="188" t="s">
        <v>30</v>
      </c>
      <c r="G11" s="51" t="s">
        <v>28</v>
      </c>
      <c r="H11" s="51" t="s">
        <v>29</v>
      </c>
    </row>
    <row r="12" spans="4:8" ht="12.75" customHeight="1">
      <c r="D12" s="53"/>
      <c r="F12" s="189" t="s">
        <v>31</v>
      </c>
      <c r="G12" s="128"/>
      <c r="H12" s="128"/>
    </row>
    <row r="13" spans="4:8" ht="12.75" customHeight="1">
      <c r="D13" s="53"/>
      <c r="F13" s="189" t="s">
        <v>32</v>
      </c>
      <c r="G13" s="178"/>
      <c r="H13" s="178"/>
    </row>
    <row r="14" spans="4:8" ht="12.75" customHeight="1">
      <c r="D14" s="53"/>
      <c r="F14" s="189" t="s">
        <v>33</v>
      </c>
      <c r="G14" s="114"/>
      <c r="H14" s="75">
        <f>+G14</f>
        <v>0</v>
      </c>
    </row>
    <row r="15" spans="4:8" ht="12.75" customHeight="1">
      <c r="D15" s="53"/>
      <c r="F15" s="190" t="s">
        <v>185</v>
      </c>
      <c r="G15" s="124"/>
      <c r="H15" s="70" t="s">
        <v>217</v>
      </c>
    </row>
    <row r="16" spans="4:8" ht="12.75" customHeight="1">
      <c r="D16" s="53"/>
      <c r="F16" s="191" t="s">
        <v>34</v>
      </c>
      <c r="G16" s="174"/>
      <c r="H16" s="174"/>
    </row>
    <row r="17" spans="4:8" ht="12.75" customHeight="1">
      <c r="D17" s="53"/>
      <c r="F17" s="191" t="s">
        <v>35</v>
      </c>
      <c r="G17" s="177" t="s">
        <v>217</v>
      </c>
      <c r="H17" s="121"/>
    </row>
    <row r="18" spans="4:7" ht="12.75" customHeight="1">
      <c r="D18" s="53"/>
      <c r="F18" s="187"/>
      <c r="G18" s="176"/>
    </row>
    <row r="19" spans="4:7" ht="12.75" customHeight="1">
      <c r="D19" s="53"/>
      <c r="F19" s="187"/>
      <c r="G19" s="58"/>
    </row>
    <row r="20" spans="4:7" ht="12.75" customHeight="1">
      <c r="D20" s="84" t="s">
        <v>227</v>
      </c>
      <c r="F20" s="187"/>
      <c r="G20" s="58"/>
    </row>
    <row r="21" spans="3:7" ht="13.5" thickBot="1">
      <c r="C21" s="129"/>
      <c r="E21" s="56"/>
      <c r="F21" s="183"/>
      <c r="G21" s="57"/>
    </row>
    <row r="22" spans="2:8" ht="13.5" thickBot="1">
      <c r="B22" s="148" t="str">
        <f>IF('Drivers Prioritisation'!H6="Yes","Priority","")</f>
        <v>Priority</v>
      </c>
      <c r="C22" s="147">
        <v>1</v>
      </c>
      <c r="D22" s="145" t="s">
        <v>37</v>
      </c>
      <c r="E22" s="206"/>
      <c r="F22" s="192" t="s">
        <v>36</v>
      </c>
      <c r="G22" s="51" t="s">
        <v>28</v>
      </c>
      <c r="H22" s="51" t="s">
        <v>29</v>
      </c>
    </row>
    <row r="23" spans="5:9" ht="12.75">
      <c r="E23" s="206"/>
      <c r="F23" s="189" t="s">
        <v>177</v>
      </c>
      <c r="G23" s="115"/>
      <c r="H23" s="70" t="s">
        <v>217</v>
      </c>
      <c r="I23" t="str">
        <f>IF(AND($B$22="Priority",G23=0)=TRUE,"Bitte Daten angeben","")</f>
        <v>Bitte Daten angeben</v>
      </c>
    </row>
    <row r="24" spans="5:9" ht="12.75">
      <c r="E24" s="206"/>
      <c r="F24" s="189" t="s">
        <v>38</v>
      </c>
      <c r="G24" s="116"/>
      <c r="H24" s="70" t="s">
        <v>217</v>
      </c>
      <c r="I24" t="str">
        <f>IF(AND($B$22="Priority",G24=0)=TRUE,"Bitte Daten angeben","")</f>
        <v>Bitte Daten angeben</v>
      </c>
    </row>
    <row r="25" spans="5:8" ht="12.75">
      <c r="E25" s="206"/>
      <c r="F25" s="189" t="s">
        <v>178</v>
      </c>
      <c r="G25" s="127">
        <f>G24-G23</f>
        <v>0</v>
      </c>
      <c r="H25" s="70" t="s">
        <v>217</v>
      </c>
    </row>
    <row r="26" spans="5:8" ht="12.75">
      <c r="E26" s="206"/>
      <c r="F26" s="189" t="s">
        <v>179</v>
      </c>
      <c r="G26" s="69">
        <f>G25/3</f>
        <v>0</v>
      </c>
      <c r="H26" s="68">
        <f>G26</f>
        <v>0</v>
      </c>
    </row>
    <row r="27" spans="5:8" ht="12.75">
      <c r="E27" s="206"/>
      <c r="F27" s="189" t="s">
        <v>39</v>
      </c>
      <c r="G27" s="64">
        <f>+G13*G12</f>
        <v>0</v>
      </c>
      <c r="H27" s="64">
        <f>+H13*H12</f>
        <v>0</v>
      </c>
    </row>
    <row r="28" spans="5:8" ht="12.75">
      <c r="E28" s="206"/>
      <c r="F28" s="192" t="s">
        <v>41</v>
      </c>
      <c r="G28" s="166">
        <f>+G27*G14*G26</f>
        <v>0</v>
      </c>
      <c r="H28" s="166">
        <f>+H27*H14*H26</f>
        <v>0</v>
      </c>
    </row>
    <row r="29" spans="5:8" ht="13.5" thickBot="1">
      <c r="E29" s="52"/>
      <c r="G29" s="60"/>
      <c r="H29" s="60"/>
    </row>
    <row r="30" spans="2:8" ht="13.5" thickBot="1">
      <c r="B30" s="146" t="str">
        <f>IF('Drivers Prioritisation'!H7="Yes","Priority","")</f>
        <v>Priority</v>
      </c>
      <c r="C30" s="141">
        <v>2</v>
      </c>
      <c r="D30" s="138" t="s">
        <v>97</v>
      </c>
      <c r="E30" s="53"/>
      <c r="F30" s="192" t="s">
        <v>36</v>
      </c>
      <c r="G30" s="51" t="s">
        <v>28</v>
      </c>
      <c r="H30" s="51" t="s">
        <v>29</v>
      </c>
    </row>
    <row r="31" spans="6:9" ht="12.75">
      <c r="F31" s="189" t="s">
        <v>40</v>
      </c>
      <c r="G31" s="163"/>
      <c r="H31" s="164"/>
      <c r="I31" t="str">
        <f>IF(AND($B$30="Priority",OR(G31=0,H31=0))=TRUE,"Bitte Daten angeben","")</f>
        <v>Bitte Daten angeben</v>
      </c>
    </row>
    <row r="32" spans="6:9" ht="12.75">
      <c r="F32" s="189" t="s">
        <v>42</v>
      </c>
      <c r="G32" s="63">
        <f>G12</f>
        <v>0</v>
      </c>
      <c r="H32" s="63">
        <f>H12</f>
        <v>0</v>
      </c>
      <c r="I32" t="str">
        <f>IF(AND($B$30="Priority",OR(G32=0,H32=0))=TRUE,"Bitte Daten angeben in Zeile 12","")</f>
        <v>Bitte Daten angeben in Zeile 12</v>
      </c>
    </row>
    <row r="33" spans="6:9" ht="12.75">
      <c r="F33" s="189" t="s">
        <v>32</v>
      </c>
      <c r="G33" s="179">
        <f>G13</f>
        <v>0</v>
      </c>
      <c r="H33" s="179">
        <f>H13</f>
        <v>0</v>
      </c>
      <c r="I33" t="str">
        <f>IF(AND($B$30="Priority",OR(G33=0,H33=0))=TRUE,"Bitte Daten angeben in Zeile 13","")</f>
        <v>Bitte Daten angeben in Zeile 13</v>
      </c>
    </row>
    <row r="34" spans="6:8" ht="12.75">
      <c r="F34" s="189" t="s">
        <v>39</v>
      </c>
      <c r="G34" s="64">
        <f>+G33*G32</f>
        <v>0</v>
      </c>
      <c r="H34" s="64">
        <f>+H33*H32</f>
        <v>0</v>
      </c>
    </row>
    <row r="35" spans="6:9" ht="12.75">
      <c r="F35" s="189" t="s">
        <v>33</v>
      </c>
      <c r="G35" s="65">
        <f>G14</f>
        <v>0</v>
      </c>
      <c r="H35" s="65">
        <f>H14</f>
        <v>0</v>
      </c>
      <c r="I35" t="str">
        <f>IF(AND($B$30="Priority",OR(G35=0,H35=0))=TRUE,"Bitte Daten angeben in Zeile 14","")</f>
        <v>Bitte Daten angeben in Zeile 14</v>
      </c>
    </row>
    <row r="36" spans="6:8" ht="12.75">
      <c r="F36" s="192" t="s">
        <v>41</v>
      </c>
      <c r="G36" s="166">
        <f>+G34*G35*G31</f>
        <v>0</v>
      </c>
      <c r="H36" s="166">
        <f>+H34*H35*H31</f>
        <v>0</v>
      </c>
    </row>
    <row r="37" spans="7:8" ht="13.5" thickBot="1">
      <c r="G37" s="60"/>
      <c r="H37" s="60"/>
    </row>
    <row r="38" spans="2:8" ht="13.5" thickBot="1">
      <c r="B38" s="146" t="str">
        <f>IF('Drivers Prioritisation'!H8="Yes","Priority","")</f>
        <v>Priority</v>
      </c>
      <c r="C38" s="141">
        <v>3</v>
      </c>
      <c r="D38" s="138" t="s">
        <v>142</v>
      </c>
      <c r="E38" s="66"/>
      <c r="F38" s="192" t="s">
        <v>36</v>
      </c>
      <c r="G38" s="51" t="s">
        <v>28</v>
      </c>
      <c r="H38" s="51" t="s">
        <v>29</v>
      </c>
    </row>
    <row r="39" spans="2:9" ht="12.75">
      <c r="B39" s="50"/>
      <c r="D39" s="50"/>
      <c r="E39" s="50"/>
      <c r="F39" s="189" t="s">
        <v>40</v>
      </c>
      <c r="G39" s="163"/>
      <c r="H39" s="164"/>
      <c r="I39" t="str">
        <f>IF(AND($B$38="Priority",OR(G49=0,H49=0))=TRUE,"Bitte Daten angeben","")</f>
        <v>Bitte Daten angeben</v>
      </c>
    </row>
    <row r="40" spans="2:9" ht="12.75">
      <c r="B40" s="50"/>
      <c r="D40" s="50"/>
      <c r="E40" s="50"/>
      <c r="F40" s="189" t="s">
        <v>42</v>
      </c>
      <c r="G40" s="63">
        <f>G12</f>
        <v>0</v>
      </c>
      <c r="H40" s="63">
        <f>H12</f>
        <v>0</v>
      </c>
      <c r="I40" t="str">
        <f>IF(AND($B$30="Priority",OR(G40=0,H40=0))=TRUE,"Bitte Daten angeben in Zeile 12","")</f>
        <v>Bitte Daten angeben in Zeile 12</v>
      </c>
    </row>
    <row r="41" spans="2:9" ht="12.75">
      <c r="B41" s="50"/>
      <c r="D41" s="50"/>
      <c r="E41" s="50"/>
      <c r="F41" s="189" t="s">
        <v>32</v>
      </c>
      <c r="G41" s="179">
        <f>G13</f>
        <v>0</v>
      </c>
      <c r="H41" s="179">
        <f>H13</f>
        <v>0</v>
      </c>
      <c r="I41" t="str">
        <f>IF(AND($B$30="Priority",OR(G41=0,H41=0))=TRUE,"Bitte Daten angeben in Zeile 13","")</f>
        <v>Bitte Daten angeben in Zeile 13</v>
      </c>
    </row>
    <row r="42" spans="2:8" ht="12.75">
      <c r="B42" s="50"/>
      <c r="D42" s="50"/>
      <c r="E42" s="50"/>
      <c r="F42" s="189" t="s">
        <v>39</v>
      </c>
      <c r="G42" s="64">
        <f>+G41*G40</f>
        <v>0</v>
      </c>
      <c r="H42" s="64">
        <f>+H41*H40</f>
        <v>0</v>
      </c>
    </row>
    <row r="43" spans="2:9" ht="12.75">
      <c r="B43" s="50"/>
      <c r="D43" s="50"/>
      <c r="E43" s="50"/>
      <c r="F43" s="189" t="s">
        <v>33</v>
      </c>
      <c r="G43" s="65">
        <f>G14</f>
        <v>0</v>
      </c>
      <c r="H43" s="65">
        <f>H14</f>
        <v>0</v>
      </c>
      <c r="I43" t="str">
        <f>IF(AND($B$30="Priority",OR(G43=0,H43=0))=TRUE,"Bitte Daten angeben in Zeile 14","")</f>
        <v>Bitte Daten angeben in Zeile 14</v>
      </c>
    </row>
    <row r="44" spans="2:8" ht="12.75">
      <c r="B44" s="50"/>
      <c r="D44" s="50"/>
      <c r="E44" s="50"/>
      <c r="F44" s="192" t="s">
        <v>41</v>
      </c>
      <c r="G44" s="166">
        <f>+G42*G43*G39</f>
        <v>0</v>
      </c>
      <c r="H44" s="166">
        <f>+H42*H43*H39</f>
        <v>0</v>
      </c>
    </row>
    <row r="45" spans="2:8" ht="13.5" thickBot="1">
      <c r="B45" s="50"/>
      <c r="D45" s="50"/>
      <c r="E45" s="50"/>
      <c r="F45" s="187"/>
      <c r="G45" s="61"/>
      <c r="H45" s="61"/>
    </row>
    <row r="46" spans="2:8" ht="13.5" thickBot="1">
      <c r="B46" s="146" t="str">
        <f>IF('Drivers Prioritisation'!H9="Yes","Priority","")</f>
        <v>Priority</v>
      </c>
      <c r="C46" s="141">
        <v>4</v>
      </c>
      <c r="D46" s="138" t="s">
        <v>133</v>
      </c>
      <c r="E46" s="50"/>
      <c r="F46" s="192" t="s">
        <v>36</v>
      </c>
      <c r="G46" s="51" t="s">
        <v>28</v>
      </c>
      <c r="H46" s="51" t="s">
        <v>29</v>
      </c>
    </row>
    <row r="47" spans="2:9" ht="12.75">
      <c r="B47" s="50"/>
      <c r="D47" s="50"/>
      <c r="E47" s="50"/>
      <c r="F47" s="189" t="s">
        <v>228</v>
      </c>
      <c r="G47" s="117"/>
      <c r="H47" s="70" t="s">
        <v>217</v>
      </c>
      <c r="I47" t="str">
        <f>IF(AND($B$46="Priority",G47=0)=TRUE,"Bitte Daten angeben","")</f>
        <v>Bitte Daten angeben</v>
      </c>
    </row>
    <row r="48" spans="2:9" ht="12.75">
      <c r="B48" s="50"/>
      <c r="D48" s="50"/>
      <c r="E48" s="50"/>
      <c r="F48" s="191" t="s">
        <v>229</v>
      </c>
      <c r="G48" s="117"/>
      <c r="H48" s="70" t="s">
        <v>217</v>
      </c>
      <c r="I48" t="str">
        <f>IF(AND($B$46="Priority",G48=0)=TRUE,"Bitte Daten angeben","")</f>
        <v>Bitte Daten angeben</v>
      </c>
    </row>
    <row r="49" spans="2:9" ht="12.75">
      <c r="B49" s="50"/>
      <c r="D49" s="50"/>
      <c r="E49" s="50"/>
      <c r="F49" s="191" t="s">
        <v>230</v>
      </c>
      <c r="G49" s="117"/>
      <c r="H49" s="165"/>
      <c r="I49" t="str">
        <f>IF(AND($B$46="Priority",G49=0)=TRUE,"Bitte Daten angeben","")</f>
        <v>Bitte Daten angeben</v>
      </c>
    </row>
    <row r="50" spans="2:9" ht="12.75">
      <c r="B50" s="50"/>
      <c r="D50" s="50"/>
      <c r="E50" s="50"/>
      <c r="F50" s="189" t="s">
        <v>32</v>
      </c>
      <c r="G50" s="179">
        <f>G13</f>
        <v>0</v>
      </c>
      <c r="H50" s="179">
        <f>H13</f>
        <v>0</v>
      </c>
      <c r="I50" t="str">
        <f>IF(AND($B$46="Priority",OR(G50=0,H50=0))=TRUE,"Bitte Daten angeben in Zeile 13","")</f>
        <v>Bitte Daten angeben in Zeile 13</v>
      </c>
    </row>
    <row r="51" spans="5:8" ht="12.75">
      <c r="E51" s="52"/>
      <c r="F51" s="194" t="s">
        <v>41</v>
      </c>
      <c r="G51" s="167">
        <f>(G48-G47)*(G49*G50)</f>
        <v>0</v>
      </c>
      <c r="H51" s="167">
        <f>(G48-G47)*(H49*H50)</f>
        <v>0</v>
      </c>
    </row>
    <row r="52" spans="5:8" ht="13.5" thickBot="1">
      <c r="E52" s="52"/>
      <c r="F52" s="183"/>
      <c r="G52" s="56"/>
      <c r="H52" s="60"/>
    </row>
    <row r="53" spans="2:8" ht="13.5" thickBot="1">
      <c r="B53" s="146" t="str">
        <f>IF('Drivers Prioritisation'!H10="Yes","Priority","")</f>
        <v>Priority</v>
      </c>
      <c r="C53" s="141">
        <v>5</v>
      </c>
      <c r="D53" s="138" t="s">
        <v>144</v>
      </c>
      <c r="E53" s="52"/>
      <c r="F53" s="192" t="s">
        <v>36</v>
      </c>
      <c r="G53" s="51" t="s">
        <v>28</v>
      </c>
      <c r="H53" s="51" t="s">
        <v>29</v>
      </c>
    </row>
    <row r="54" spans="2:9" ht="12.75">
      <c r="B54" s="53"/>
      <c r="D54" s="53"/>
      <c r="E54" s="52"/>
      <c r="F54" s="189" t="s">
        <v>40</v>
      </c>
      <c r="G54" s="163"/>
      <c r="H54" s="164"/>
      <c r="I54" t="str">
        <f>IF(AND($B$53="Priority",OR(G54=0,H54=0))=TRUE,"Bitte Daten angeben","")</f>
        <v>Bitte Daten angeben</v>
      </c>
    </row>
    <row r="55" spans="2:9" ht="12.75">
      <c r="B55" s="53"/>
      <c r="D55" s="53"/>
      <c r="E55" s="52"/>
      <c r="F55" s="189" t="s">
        <v>42</v>
      </c>
      <c r="G55" s="63">
        <f>G12</f>
        <v>0</v>
      </c>
      <c r="H55" s="63">
        <f>H12</f>
        <v>0</v>
      </c>
      <c r="I55" t="str">
        <f>IF(AND($B$53="Priority",OR(G55=0,H55=0))=TRUE,"Bitte Daten angeben in Zeile 12","")</f>
        <v>Bitte Daten angeben in Zeile 12</v>
      </c>
    </row>
    <row r="56" spans="2:9" ht="12.75">
      <c r="B56" s="53"/>
      <c r="D56" s="53"/>
      <c r="E56" s="52"/>
      <c r="F56" s="189" t="s">
        <v>32</v>
      </c>
      <c r="G56" s="179">
        <f>G13</f>
        <v>0</v>
      </c>
      <c r="H56" s="179">
        <f>H13</f>
        <v>0</v>
      </c>
      <c r="I56" t="str">
        <f>IF(AND($B$53="Priority",OR(G56=0,H56=0))=TRUE,"Bitte Daten angeben in Zeile 13","")</f>
        <v>Bitte Daten angeben in Zeile 13</v>
      </c>
    </row>
    <row r="57" spans="2:8" ht="12.75">
      <c r="B57" s="53"/>
      <c r="D57" s="53"/>
      <c r="E57" s="52"/>
      <c r="F57" s="189" t="s">
        <v>39</v>
      </c>
      <c r="G57" s="64">
        <f>+G56*G55</f>
        <v>0</v>
      </c>
      <c r="H57" s="64">
        <f>+H56*H55</f>
        <v>0</v>
      </c>
    </row>
    <row r="58" spans="2:9" ht="12.75">
      <c r="B58" s="53"/>
      <c r="D58" s="53"/>
      <c r="E58" s="52"/>
      <c r="F58" s="189" t="s">
        <v>33</v>
      </c>
      <c r="G58" s="65">
        <f>G14</f>
        <v>0</v>
      </c>
      <c r="H58" s="65">
        <f>H14</f>
        <v>0</v>
      </c>
      <c r="I58" t="str">
        <f>IF(AND($B$53="Priority",OR(G58=0,H58=0))=TRUE,"Bitte Daten angeben in Zeile 14","")</f>
        <v>Bitte Daten angeben in Zeile 14</v>
      </c>
    </row>
    <row r="59" spans="2:8" ht="12.75">
      <c r="B59" s="53"/>
      <c r="D59" s="53"/>
      <c r="E59" s="52"/>
      <c r="F59" s="192" t="s">
        <v>41</v>
      </c>
      <c r="G59" s="166">
        <f>+G57*G58*G54</f>
        <v>0</v>
      </c>
      <c r="H59" s="166">
        <f>+H57*H58*H54</f>
        <v>0</v>
      </c>
    </row>
    <row r="60" spans="2:8" ht="12.75">
      <c r="B60" s="55"/>
      <c r="E60" s="50"/>
      <c r="F60" s="195"/>
      <c r="G60" s="71"/>
      <c r="H60" s="71"/>
    </row>
    <row r="61" spans="2:8" ht="13.5" thickBot="1">
      <c r="B61" s="55"/>
      <c r="E61" s="50"/>
      <c r="F61" s="195"/>
      <c r="G61" s="71"/>
      <c r="H61" s="71"/>
    </row>
    <row r="62" spans="2:8" ht="13.5" thickBot="1">
      <c r="B62" s="146" t="str">
        <f>IF('Drivers Prioritisation'!H11="Yes","Priority","")</f>
        <v>Priority</v>
      </c>
      <c r="C62" s="142">
        <v>6</v>
      </c>
      <c r="D62" s="139" t="s">
        <v>176</v>
      </c>
      <c r="E62" s="50"/>
      <c r="F62" s="192" t="s">
        <v>36</v>
      </c>
      <c r="G62" s="51" t="s">
        <v>28</v>
      </c>
      <c r="H62" s="51" t="s">
        <v>29</v>
      </c>
    </row>
    <row r="63" spans="2:9" ht="12.75">
      <c r="B63" s="55"/>
      <c r="E63" s="50"/>
      <c r="F63" s="190" t="s">
        <v>43</v>
      </c>
      <c r="G63" s="70" t="s">
        <v>217</v>
      </c>
      <c r="H63" s="180"/>
      <c r="I63" t="str">
        <f>IF(AND($B$62="Priority",H63=0)=TRUE,"Bitte Daten angeben","")</f>
        <v>Bitte Daten angeben</v>
      </c>
    </row>
    <row r="64" spans="5:9" ht="12.75">
      <c r="E64" s="50"/>
      <c r="F64" s="189" t="s">
        <v>33</v>
      </c>
      <c r="G64" s="70" t="s">
        <v>217</v>
      </c>
      <c r="H64" s="74">
        <f>+H14</f>
        <v>0</v>
      </c>
      <c r="I64" t="str">
        <f>IF(AND($B$62="Priority",H64=0)=TRUE,"Bitte Daten angeben in Zeile 14","")</f>
        <v>Bitte Daten angeben in Zeile 14</v>
      </c>
    </row>
    <row r="65" spans="5:8" ht="12.75">
      <c r="E65" s="50"/>
      <c r="F65" s="194" t="s">
        <v>44</v>
      </c>
      <c r="G65" s="67" t="s">
        <v>217</v>
      </c>
      <c r="H65" s="166">
        <f>-(H63*H64)</f>
        <v>0</v>
      </c>
    </row>
    <row r="66" spans="5:8" ht="13.5" thickBot="1">
      <c r="E66" s="50"/>
      <c r="G66" s="60"/>
      <c r="H66" s="60"/>
    </row>
    <row r="67" spans="2:8" ht="13.5" thickBot="1">
      <c r="B67" s="146" t="str">
        <f>IF('Drivers Prioritisation'!H12="Yes","Priority","")</f>
        <v>Priority</v>
      </c>
      <c r="C67" s="142">
        <v>7</v>
      </c>
      <c r="D67" s="139" t="s">
        <v>45</v>
      </c>
      <c r="E67" s="50"/>
      <c r="F67" s="192" t="s">
        <v>36</v>
      </c>
      <c r="G67" s="51" t="s">
        <v>28</v>
      </c>
      <c r="H67" s="51" t="s">
        <v>29</v>
      </c>
    </row>
    <row r="68" spans="5:9" ht="25.5">
      <c r="E68" s="52"/>
      <c r="F68" s="190" t="s">
        <v>46</v>
      </c>
      <c r="G68" s="119"/>
      <c r="H68" s="119"/>
      <c r="I68" t="str">
        <f>IF(AND($B$67="Priority",OR(G68=0,H68=0))=TRUE,"Bitte Daten angeben","")</f>
        <v>Bitte Daten angeben</v>
      </c>
    </row>
    <row r="69" spans="5:9" ht="12.75">
      <c r="E69" s="50"/>
      <c r="F69" s="190" t="s">
        <v>47</v>
      </c>
      <c r="G69" s="120"/>
      <c r="H69" s="120"/>
      <c r="I69" t="str">
        <f>IF(AND($B$67="Priority",OR(G69=0,H69=0))=TRUE,"Bitte Daten angeben","")</f>
        <v>Bitte Daten angeben</v>
      </c>
    </row>
    <row r="70" spans="5:8" ht="25.5">
      <c r="E70" s="50"/>
      <c r="F70" s="194" t="s">
        <v>186</v>
      </c>
      <c r="G70" s="168">
        <f>-(G69*G68)</f>
        <v>0</v>
      </c>
      <c r="H70" s="168">
        <f>-(H69*H68)</f>
        <v>0</v>
      </c>
    </row>
    <row r="71" spans="7:8" ht="13.5" thickBot="1">
      <c r="G71" s="60"/>
      <c r="H71" s="60"/>
    </row>
    <row r="72" spans="2:8" ht="13.5" thickBot="1">
      <c r="B72" s="146" t="str">
        <f>IF('Drivers Prioritisation'!H13="Yes","Priority","")</f>
        <v>Priority</v>
      </c>
      <c r="C72" s="142">
        <v>8</v>
      </c>
      <c r="D72" s="139" t="s">
        <v>48</v>
      </c>
      <c r="E72" s="50"/>
      <c r="F72" s="192" t="s">
        <v>36</v>
      </c>
      <c r="G72" s="51" t="s">
        <v>28</v>
      </c>
      <c r="H72" s="51" t="s">
        <v>29</v>
      </c>
    </row>
    <row r="73" spans="5:9" ht="12.75">
      <c r="E73" s="52"/>
      <c r="F73" s="190" t="s">
        <v>49</v>
      </c>
      <c r="G73" s="70" t="s">
        <v>217</v>
      </c>
      <c r="H73" s="118"/>
      <c r="I73" t="str">
        <f>IF(AND($B$72="Priority",H73=0)=TRUE,"Bitte Daten angeben","")</f>
        <v>Bitte Daten angeben</v>
      </c>
    </row>
    <row r="74" spans="5:9" ht="12.75">
      <c r="E74" s="52"/>
      <c r="F74" s="189" t="s">
        <v>33</v>
      </c>
      <c r="G74" s="70" t="s">
        <v>217</v>
      </c>
      <c r="H74" s="75">
        <f>+H14</f>
        <v>0</v>
      </c>
      <c r="I74" t="str">
        <f>IF(AND($B$72="Priority",H74=0)=TRUE,"Bitte Daten angeben in Zeile 14","")</f>
        <v>Bitte Daten angeben in Zeile 14</v>
      </c>
    </row>
    <row r="75" spans="5:8" ht="25.5">
      <c r="E75" s="50"/>
      <c r="F75" s="194" t="s">
        <v>50</v>
      </c>
      <c r="G75" s="70" t="s">
        <v>217</v>
      </c>
      <c r="H75" s="168">
        <f>-(+H73*H74)</f>
        <v>0</v>
      </c>
    </row>
    <row r="76" spans="5:8" ht="13.5" thickBot="1">
      <c r="E76" s="50"/>
      <c r="G76" s="60"/>
      <c r="H76" s="60"/>
    </row>
    <row r="77" spans="2:9" ht="13.5" thickBot="1">
      <c r="B77" s="146" t="str">
        <f>IF('Drivers Prioritisation'!H14="Yes","Priority","")</f>
        <v>Priority</v>
      </c>
      <c r="C77" s="142">
        <v>9</v>
      </c>
      <c r="D77" s="139" t="s">
        <v>146</v>
      </c>
      <c r="E77" s="52"/>
      <c r="F77" s="192" t="s">
        <v>36</v>
      </c>
      <c r="G77" s="51" t="s">
        <v>28</v>
      </c>
      <c r="H77" s="51" t="s">
        <v>29</v>
      </c>
      <c r="I77" s="60"/>
    </row>
    <row r="78" spans="6:9" ht="25.5">
      <c r="F78" s="192" t="s">
        <v>231</v>
      </c>
      <c r="G78" s="70" t="s">
        <v>217</v>
      </c>
      <c r="H78" s="169"/>
      <c r="I78" t="str">
        <f>IF(AND($B$77="Priority",H78=0)=TRUE,"Bitte Daten angeben","")</f>
        <v>Bitte Daten angeben</v>
      </c>
    </row>
    <row r="79" ht="13.5" thickBot="1">
      <c r="I79" s="60"/>
    </row>
    <row r="80" spans="2:9" ht="13.5" thickBot="1">
      <c r="B80" s="146" t="str">
        <f>IF('Drivers Prioritisation'!H15="Yes","Priority","")</f>
        <v>Priority</v>
      </c>
      <c r="C80" s="142">
        <v>10</v>
      </c>
      <c r="D80" s="139" t="s">
        <v>51</v>
      </c>
      <c r="F80" s="192" t="s">
        <v>36</v>
      </c>
      <c r="G80" s="51" t="s">
        <v>28</v>
      </c>
      <c r="H80" s="51" t="s">
        <v>29</v>
      </c>
      <c r="I80" s="60"/>
    </row>
    <row r="81" spans="6:9" ht="12.75">
      <c r="F81" s="190" t="s">
        <v>52</v>
      </c>
      <c r="G81" s="170"/>
      <c r="H81" s="122"/>
      <c r="I81" t="str">
        <f>IF(AND($B$80="Priority",H81=0)=TRUE,"Bitte Daten angeben","")</f>
        <v>Bitte Daten angeben</v>
      </c>
    </row>
    <row r="82" spans="6:9" ht="12.75">
      <c r="F82" s="189" t="s">
        <v>33</v>
      </c>
      <c r="G82" s="75">
        <f>+G14</f>
        <v>0</v>
      </c>
      <c r="H82" s="75">
        <f>+H14</f>
        <v>0</v>
      </c>
      <c r="I82" t="str">
        <f>IF(AND($B$80="Priority",OR(G82=0,H82=0))=TRUE,"Bitte Daten angeben in Zeile 14","")</f>
        <v>Bitte Daten angeben in Zeile 14</v>
      </c>
    </row>
    <row r="83" spans="6:9" ht="25.5">
      <c r="F83" s="194" t="s">
        <v>53</v>
      </c>
      <c r="G83" s="168">
        <f>-(G81*G82)</f>
        <v>0</v>
      </c>
      <c r="H83" s="168">
        <f>-(H81*H82)</f>
        <v>0</v>
      </c>
      <c r="I83" s="60"/>
    </row>
    <row r="84" spans="5:9" ht="13.5" thickBot="1">
      <c r="E84" s="50"/>
      <c r="I84" s="60"/>
    </row>
    <row r="85" spans="2:9" ht="13.5" thickBot="1">
      <c r="B85" s="146" t="str">
        <f>IF('Drivers Prioritisation'!H16="Yes","Priority","")</f>
        <v>Priority</v>
      </c>
      <c r="C85" s="142">
        <v>11</v>
      </c>
      <c r="D85" s="139" t="s">
        <v>54</v>
      </c>
      <c r="E85" s="50"/>
      <c r="F85" s="192" t="s">
        <v>36</v>
      </c>
      <c r="G85" s="51" t="s">
        <v>28</v>
      </c>
      <c r="H85" s="51" t="s">
        <v>29</v>
      </c>
      <c r="I85" s="60"/>
    </row>
    <row r="86" spans="6:9" ht="12.75">
      <c r="F86" s="190" t="s">
        <v>55</v>
      </c>
      <c r="G86" s="120"/>
      <c r="H86" s="70" t="s">
        <v>217</v>
      </c>
      <c r="I86" t="str">
        <f>IF(AND($B$85="Priority",G86=0)=TRUE,"Bitte Daten angeben","")</f>
        <v>Bitte Daten angeben</v>
      </c>
    </row>
    <row r="87" spans="6:9" ht="12.75">
      <c r="F87" s="190" t="s">
        <v>56</v>
      </c>
      <c r="G87" s="120"/>
      <c r="H87" s="70" t="s">
        <v>217</v>
      </c>
      <c r="I87" t="str">
        <f>IF(AND($B$85="Priority",G87=0)=TRUE,"Bitte Daten angeben","")</f>
        <v>Bitte Daten angeben</v>
      </c>
    </row>
    <row r="88" spans="6:9" ht="25.5">
      <c r="F88" s="194" t="s">
        <v>57</v>
      </c>
      <c r="G88" s="168">
        <f>+G86-G87</f>
        <v>0</v>
      </c>
      <c r="H88" s="67" t="s">
        <v>217</v>
      </c>
      <c r="I88" s="60"/>
    </row>
    <row r="89" ht="13.5" thickBot="1">
      <c r="I89" s="60"/>
    </row>
    <row r="90" spans="2:9" ht="13.5" thickBot="1">
      <c r="B90" s="146" t="str">
        <f>IF('Drivers Prioritisation'!H17="Yes","Priority","")</f>
        <v>Priority</v>
      </c>
      <c r="C90" s="142">
        <v>12</v>
      </c>
      <c r="D90" s="139" t="s">
        <v>58</v>
      </c>
      <c r="E90" s="50"/>
      <c r="F90" s="192" t="s">
        <v>36</v>
      </c>
      <c r="G90" s="51" t="s">
        <v>28</v>
      </c>
      <c r="H90" s="51" t="s">
        <v>29</v>
      </c>
      <c r="I90" s="60"/>
    </row>
    <row r="91" spans="2:9" ht="25.5">
      <c r="B91" s="66"/>
      <c r="D91" s="66"/>
      <c r="E91" s="66"/>
      <c r="F91" s="190" t="s">
        <v>180</v>
      </c>
      <c r="G91" s="123"/>
      <c r="H91" s="70" t="s">
        <v>217</v>
      </c>
      <c r="I91" t="str">
        <f>IF(AND($B$90="Priority",G91=0)=TRUE,"Bitte Daten angeben","")</f>
        <v>Bitte Daten angeben</v>
      </c>
    </row>
    <row r="92" spans="2:9" ht="25.5">
      <c r="B92" s="66"/>
      <c r="D92" s="66"/>
      <c r="E92" s="66"/>
      <c r="F92" s="190" t="s">
        <v>181</v>
      </c>
      <c r="G92" s="123"/>
      <c r="H92" s="70" t="s">
        <v>217</v>
      </c>
      <c r="I92" t="str">
        <f>IF(AND($B$90="Priority",G92=0)=TRUE,"Bitte Daten angeben","")</f>
        <v>Bitte Daten angeben</v>
      </c>
    </row>
    <row r="93" spans="2:9" ht="12.75">
      <c r="B93" s="66"/>
      <c r="D93" s="66"/>
      <c r="E93" s="66"/>
      <c r="F93" s="190" t="s">
        <v>182</v>
      </c>
      <c r="G93" s="125"/>
      <c r="H93" s="70" t="s">
        <v>217</v>
      </c>
      <c r="I93" t="str">
        <f>IF(AND($B$90="Priority",G93=0)=TRUE,"Bitte Daten angeben","")</f>
        <v>Bitte Daten angeben</v>
      </c>
    </row>
    <row r="94" spans="2:9" ht="12.75">
      <c r="B94" s="66"/>
      <c r="D94" s="66"/>
      <c r="E94" s="66"/>
      <c r="F94" s="194" t="s">
        <v>59</v>
      </c>
      <c r="G94" s="168">
        <f>(G91-G92)*G15*G93</f>
        <v>0</v>
      </c>
      <c r="H94" s="67" t="s">
        <v>217</v>
      </c>
      <c r="I94" s="60"/>
    </row>
    <row r="95" spans="2:9" ht="13.5" thickBot="1">
      <c r="B95" s="66"/>
      <c r="D95" s="66"/>
      <c r="E95" s="66"/>
      <c r="I95" s="60"/>
    </row>
    <row r="96" spans="2:9" ht="13.5" thickBot="1">
      <c r="B96" s="146" t="str">
        <f>IF('Drivers Prioritisation'!H18="Yes","Priority","")</f>
        <v>Priority</v>
      </c>
      <c r="C96" s="142">
        <v>13</v>
      </c>
      <c r="D96" s="139" t="s">
        <v>60</v>
      </c>
      <c r="E96" s="66"/>
      <c r="F96" s="192" t="s">
        <v>36</v>
      </c>
      <c r="G96" s="51" t="s">
        <v>28</v>
      </c>
      <c r="H96" s="51" t="s">
        <v>29</v>
      </c>
      <c r="I96" s="60"/>
    </row>
    <row r="97" spans="5:9" ht="25.5">
      <c r="E97" s="50"/>
      <c r="F97" s="190" t="s">
        <v>61</v>
      </c>
      <c r="G97" s="120"/>
      <c r="H97" s="70" t="s">
        <v>217</v>
      </c>
      <c r="I97" t="str">
        <f>IF(AND($B$96="Priority",G97=0)=TRUE,"Bitte Daten angeben","")</f>
        <v>Bitte Daten angeben</v>
      </c>
    </row>
    <row r="98" spans="5:9" ht="25.5">
      <c r="E98" s="50"/>
      <c r="F98" s="190" t="s">
        <v>62</v>
      </c>
      <c r="G98" s="120"/>
      <c r="H98" s="70" t="s">
        <v>217</v>
      </c>
      <c r="I98" t="str">
        <f>IF(AND($B$96="Priority",G98=0)=TRUE,"Bitte Daten angeben","")</f>
        <v>Bitte Daten angeben</v>
      </c>
    </row>
    <row r="99" spans="5:9" ht="25.5">
      <c r="E99" s="50"/>
      <c r="F99" s="194" t="s">
        <v>63</v>
      </c>
      <c r="G99" s="168">
        <f>SUM(G97:G98)</f>
        <v>0</v>
      </c>
      <c r="H99" s="67" t="s">
        <v>217</v>
      </c>
      <c r="I99" s="60"/>
    </row>
    <row r="100" ht="13.5" thickBot="1">
      <c r="I100" s="60"/>
    </row>
    <row r="101" spans="2:9" ht="13.5" thickBot="1">
      <c r="B101" s="146">
        <f>IF('Drivers Prioritisation'!H19="Yes","Priority","")</f>
      </c>
      <c r="C101" s="142">
        <v>14</v>
      </c>
      <c r="D101" s="139" t="s">
        <v>64</v>
      </c>
      <c r="F101" s="192" t="s">
        <v>36</v>
      </c>
      <c r="G101" s="51" t="s">
        <v>28</v>
      </c>
      <c r="H101" s="51" t="s">
        <v>29</v>
      </c>
      <c r="I101" s="60"/>
    </row>
    <row r="102" spans="6:9" ht="12.75">
      <c r="F102" s="190" t="s">
        <v>65</v>
      </c>
      <c r="G102" s="123"/>
      <c r="H102" s="70" t="s">
        <v>217</v>
      </c>
      <c r="I102">
        <f>IF(AND($B$101="Priority",G102=0)=TRUE,"Bitte Daten angeben","")</f>
      </c>
    </row>
    <row r="103" spans="6:9" ht="12.75">
      <c r="F103" s="190" t="s">
        <v>66</v>
      </c>
      <c r="G103" s="123"/>
      <c r="H103" s="70" t="s">
        <v>217</v>
      </c>
      <c r="I103">
        <f>IF(AND($B$101="Priority",G103=0)=TRUE,"Bitte Daten angeben","")</f>
      </c>
    </row>
    <row r="104" spans="6:9" ht="12.75">
      <c r="F104" s="189" t="s">
        <v>33</v>
      </c>
      <c r="G104" s="65">
        <f>+G14</f>
        <v>0</v>
      </c>
      <c r="H104" s="70" t="s">
        <v>217</v>
      </c>
      <c r="I104">
        <f>IF(AND($B$101="Priority",G104=0)=TRUE,"Bitte Daten angeben in Zeile 14","")</f>
      </c>
    </row>
    <row r="105" spans="6:9" ht="12.75">
      <c r="F105" s="190" t="s">
        <v>184</v>
      </c>
      <c r="G105" s="77">
        <f>+G15</f>
        <v>0</v>
      </c>
      <c r="H105" s="70" t="s">
        <v>217</v>
      </c>
      <c r="I105" s="171"/>
    </row>
    <row r="106" spans="6:9" ht="12.75">
      <c r="F106" s="194" t="s">
        <v>67</v>
      </c>
      <c r="G106" s="76">
        <f>IF(G102="",0,((G104/G102)*G105))-IF(G103="",0,((G104/G103)*G105))</f>
        <v>0</v>
      </c>
      <c r="H106" s="67" t="s">
        <v>217</v>
      </c>
      <c r="I106" s="172"/>
    </row>
    <row r="107" ht="13.5" thickBot="1">
      <c r="I107" s="60"/>
    </row>
    <row r="108" spans="2:9" ht="13.5" thickBot="1">
      <c r="B108" s="146" t="str">
        <f>IF('Drivers Prioritisation'!H20="Yes","Priority","")</f>
        <v>Priority</v>
      </c>
      <c r="C108" s="143">
        <v>15</v>
      </c>
      <c r="D108" s="72" t="s">
        <v>68</v>
      </c>
      <c r="F108" s="192" t="s">
        <v>36</v>
      </c>
      <c r="G108" s="51" t="s">
        <v>28</v>
      </c>
      <c r="H108" s="51" t="s">
        <v>29</v>
      </c>
      <c r="I108" s="60"/>
    </row>
    <row r="109" spans="6:9" ht="12.75">
      <c r="F109" s="189" t="s">
        <v>69</v>
      </c>
      <c r="G109" s="173"/>
      <c r="H109" s="70" t="s">
        <v>217</v>
      </c>
      <c r="I109" t="str">
        <f>IF(AND($B$108="Priority",G109=0)=TRUE,"Bitte Daten angeben","")</f>
        <v>Bitte Daten angeben</v>
      </c>
    </row>
    <row r="110" spans="6:9" ht="12.75">
      <c r="F110" s="189" t="s">
        <v>70</v>
      </c>
      <c r="G110" s="173"/>
      <c r="H110" s="70" t="s">
        <v>217</v>
      </c>
      <c r="I110" t="str">
        <f>IF(AND($B$108="Priority",G110=0)=TRUE,"Bitte Daten angeben","")</f>
        <v>Bitte Daten angeben</v>
      </c>
    </row>
    <row r="111" spans="6:9" ht="12.75">
      <c r="F111" s="189" t="s">
        <v>71</v>
      </c>
      <c r="G111" s="173"/>
      <c r="H111" s="173"/>
      <c r="I111" t="str">
        <f>IF(AND($B$108="Priority",OR(G111=0,H111=0))=TRUE,"Bitte Daten angeben","")</f>
        <v>Bitte Daten angeben</v>
      </c>
    </row>
    <row r="112" spans="6:9" ht="12.75">
      <c r="F112" s="189" t="s">
        <v>72</v>
      </c>
      <c r="G112" s="173"/>
      <c r="H112" s="173"/>
      <c r="I112" t="str">
        <f>IF(AND($B$108="Priority",OR(G112=0,H112=0))=TRUE,"Bitte Daten angeben","")</f>
        <v>Bitte Daten angeben</v>
      </c>
    </row>
    <row r="113" spans="6:9" ht="12.75">
      <c r="F113" s="191" t="s">
        <v>73</v>
      </c>
      <c r="G113" s="78">
        <f>+G16</f>
        <v>0</v>
      </c>
      <c r="H113" s="78">
        <f>+H16</f>
        <v>0</v>
      </c>
      <c r="I113" t="str">
        <f>IF(AND($B$108="Priority",OR(G113=0,H113=0))=TRUE,"Bitte Daten angeben in Zeile 16","")</f>
        <v>Bitte Daten angeben in Zeile 16</v>
      </c>
    </row>
    <row r="114" spans="6:9" ht="12.75">
      <c r="F114" s="189" t="s">
        <v>33</v>
      </c>
      <c r="G114" s="65">
        <f>+G14</f>
        <v>0</v>
      </c>
      <c r="H114" s="75">
        <f>+H14</f>
        <v>0</v>
      </c>
      <c r="I114" t="str">
        <f>IF(AND($B$108="Priority",G114=0)=TRUE,"Bitte Daten angeben in Zeile 14","")</f>
        <v>Bitte Daten angeben in Zeile 14</v>
      </c>
    </row>
    <row r="115" spans="6:9" ht="25.5">
      <c r="F115" s="194" t="s">
        <v>183</v>
      </c>
      <c r="G115" s="168">
        <f>(((G109-G110)*G114)+((G111-G112)*G114))*G113</f>
        <v>0</v>
      </c>
      <c r="H115" s="168">
        <f>((H111-H112)*H114)*H113</f>
        <v>0</v>
      </c>
      <c r="I115" s="60"/>
    </row>
    <row r="116" ht="13.5" thickBot="1">
      <c r="I116" s="60"/>
    </row>
    <row r="117" spans="2:9" ht="13.5" thickBot="1">
      <c r="B117" s="146">
        <f>IF('Drivers Prioritisation'!H21="Yes","Priority","")</f>
      </c>
      <c r="C117" s="142">
        <v>16</v>
      </c>
      <c r="D117" s="139" t="s">
        <v>74</v>
      </c>
      <c r="F117" s="192" t="s">
        <v>36</v>
      </c>
      <c r="G117" s="51" t="s">
        <v>28</v>
      </c>
      <c r="H117" s="51" t="s">
        <v>29</v>
      </c>
      <c r="I117" s="60"/>
    </row>
    <row r="118" spans="6:9" ht="25.5">
      <c r="F118" s="190" t="s">
        <v>232</v>
      </c>
      <c r="G118" s="123"/>
      <c r="H118" s="70" t="s">
        <v>217</v>
      </c>
      <c r="I118">
        <f>IF(AND($B$117="Priority",G118=0)=TRUE,"Bitte Daten angeben","")</f>
      </c>
    </row>
    <row r="119" spans="6:9" ht="25.5">
      <c r="F119" s="190" t="s">
        <v>233</v>
      </c>
      <c r="G119" s="123"/>
      <c r="H119" s="70" t="s">
        <v>217</v>
      </c>
      <c r="I119">
        <f>IF(AND($B$117="Priority",G119=0)=TRUE,"Bitte Daten angeben","")</f>
      </c>
    </row>
    <row r="120" spans="6:9" ht="12.75">
      <c r="F120" s="190" t="s">
        <v>184</v>
      </c>
      <c r="G120" s="77">
        <f>+G15</f>
        <v>0</v>
      </c>
      <c r="H120" s="70" t="s">
        <v>217</v>
      </c>
      <c r="I120">
        <f>IF(AND($B$117="Priority",G120=0)=TRUE,"Bitte Daten angeben in Zeile 15","")</f>
      </c>
    </row>
    <row r="121" spans="6:9" ht="12.75">
      <c r="F121" s="190" t="s">
        <v>75</v>
      </c>
      <c r="G121" s="125"/>
      <c r="H121" s="70" t="s">
        <v>217</v>
      </c>
      <c r="I121">
        <f>IF(AND($B$117="Priority",G121=0)=TRUE,"Bitte Daten angeben","")</f>
      </c>
    </row>
    <row r="122" spans="6:9" ht="25.5">
      <c r="F122" s="194" t="s">
        <v>78</v>
      </c>
      <c r="G122" s="168">
        <f>(G118-G119)*G120*G121</f>
        <v>0</v>
      </c>
      <c r="H122" s="67" t="s">
        <v>217</v>
      </c>
      <c r="I122" s="60"/>
    </row>
    <row r="123" ht="13.5" thickBot="1">
      <c r="I123" s="60"/>
    </row>
    <row r="124" spans="2:9" ht="13.5" thickBot="1">
      <c r="B124" s="146">
        <f>IF('Drivers Prioritisation'!H22="Yes","Priority","")</f>
      </c>
      <c r="C124" s="142">
        <v>17</v>
      </c>
      <c r="D124" s="139" t="s">
        <v>76</v>
      </c>
      <c r="F124" s="192" t="s">
        <v>36</v>
      </c>
      <c r="G124" s="51" t="s">
        <v>28</v>
      </c>
      <c r="H124" s="51" t="s">
        <v>29</v>
      </c>
      <c r="I124" s="60"/>
    </row>
    <row r="125" spans="6:9" ht="25.5">
      <c r="F125" s="194" t="s">
        <v>77</v>
      </c>
      <c r="G125" s="175"/>
      <c r="H125" s="67" t="s">
        <v>217</v>
      </c>
      <c r="I125">
        <f>IF(AND($B$124="Priority",G125=0)=TRUE,"Bitte Daten angeben","")</f>
      </c>
    </row>
    <row r="126" spans="6:9" ht="13.5" thickBot="1">
      <c r="F126" s="196"/>
      <c r="G126" s="79"/>
      <c r="H126" s="79"/>
      <c r="I126" s="60"/>
    </row>
    <row r="127" spans="2:9" ht="13.5" thickBot="1">
      <c r="B127" s="146">
        <f>IF('Drivers Prioritisation'!H23="Yes","Priority","")</f>
      </c>
      <c r="C127" s="142">
        <v>18</v>
      </c>
      <c r="D127" s="139" t="s">
        <v>100</v>
      </c>
      <c r="F127" s="192" t="s">
        <v>36</v>
      </c>
      <c r="G127" s="51" t="s">
        <v>28</v>
      </c>
      <c r="H127" s="51" t="s">
        <v>29</v>
      </c>
      <c r="I127" s="60"/>
    </row>
    <row r="128" spans="6:9" ht="25.5">
      <c r="F128" s="192" t="s">
        <v>79</v>
      </c>
      <c r="G128" s="169"/>
      <c r="H128" s="169"/>
      <c r="I128">
        <f>IF(AND($B$127="Priority",OR(G128=0,H128=0))=TRUE,"Bitte Daten angeben","")</f>
      </c>
    </row>
    <row r="129" ht="13.5" thickBot="1">
      <c r="I129" s="60"/>
    </row>
    <row r="130" spans="2:9" ht="13.5" thickBot="1">
      <c r="B130" s="146" t="str">
        <f>IF('Drivers Prioritisation'!H24="Yes","Priority","")</f>
        <v>Priority</v>
      </c>
      <c r="C130" s="142">
        <v>19</v>
      </c>
      <c r="D130" s="139" t="s">
        <v>80</v>
      </c>
      <c r="F130" s="192" t="s">
        <v>36</v>
      </c>
      <c r="G130" s="51" t="s">
        <v>28</v>
      </c>
      <c r="H130" s="51" t="s">
        <v>29</v>
      </c>
      <c r="I130" s="60"/>
    </row>
    <row r="131" spans="6:9" ht="25.5">
      <c r="F131" s="192" t="s">
        <v>81</v>
      </c>
      <c r="G131" s="169"/>
      <c r="H131" s="169"/>
      <c r="I131" t="str">
        <f>IF(AND($B$130="Priority",OR(G131=0,H131=0))=TRUE,"Bitte Daten angeben","")</f>
        <v>Bitte Daten angeben</v>
      </c>
    </row>
    <row r="132" ht="13.5" thickBot="1">
      <c r="I132" s="60"/>
    </row>
    <row r="133" spans="2:9" ht="13.5" thickBot="1">
      <c r="B133" s="146" t="str">
        <f>IF('Drivers Prioritisation'!H25="Yes","Priority","")</f>
        <v>Priority</v>
      </c>
      <c r="C133" s="142">
        <v>20</v>
      </c>
      <c r="D133" s="139" t="s">
        <v>152</v>
      </c>
      <c r="F133" s="192" t="s">
        <v>36</v>
      </c>
      <c r="G133" s="51" t="s">
        <v>28</v>
      </c>
      <c r="H133" s="51" t="s">
        <v>29</v>
      </c>
      <c r="I133" s="60"/>
    </row>
    <row r="134" spans="6:9" ht="25.5">
      <c r="F134" s="192" t="s">
        <v>187</v>
      </c>
      <c r="G134" s="169"/>
      <c r="H134" s="169"/>
      <c r="I134" t="str">
        <f>IF(AND($B$133="Priority",OR(G134=0,H134=0))=TRUE,"Bitte Daten angeben","")</f>
        <v>Bitte Daten angeben</v>
      </c>
    </row>
    <row r="135" ht="13.5" thickBot="1">
      <c r="I135" s="60"/>
    </row>
    <row r="136" spans="2:9" ht="13.5" thickBot="1">
      <c r="B136" s="146" t="str">
        <f>IF('Drivers Prioritisation'!H26="Yes","Priority","")</f>
        <v>Priority</v>
      </c>
      <c r="C136" s="144">
        <v>21</v>
      </c>
      <c r="D136" s="140" t="s">
        <v>82</v>
      </c>
      <c r="F136" s="192" t="s">
        <v>36</v>
      </c>
      <c r="G136" s="51" t="s">
        <v>28</v>
      </c>
      <c r="H136" s="51" t="s">
        <v>29</v>
      </c>
      <c r="I136" s="60"/>
    </row>
    <row r="137" spans="6:9" ht="12.75">
      <c r="F137" s="197" t="s">
        <v>83</v>
      </c>
      <c r="G137" s="70" t="s">
        <v>217</v>
      </c>
      <c r="H137" s="120"/>
      <c r="I137" t="str">
        <f>IF(AND($B$136="Priority",H137=0)=TRUE,"Bitte Daten angeben","")</f>
        <v>Bitte Daten angeben</v>
      </c>
    </row>
    <row r="138" spans="6:9" ht="12.75">
      <c r="F138" s="191" t="s">
        <v>84</v>
      </c>
      <c r="G138" s="70" t="s">
        <v>217</v>
      </c>
      <c r="H138" s="80">
        <f>+H17</f>
        <v>0</v>
      </c>
      <c r="I138" t="str">
        <f>IF(AND($B$136="Priority",H138=0)=TRUE,"Bitte Daten angeben in Zeile 17","")</f>
        <v>Bitte Daten angeben in Zeile 17</v>
      </c>
    </row>
    <row r="139" spans="6:9" ht="12.75">
      <c r="F139" s="191" t="s">
        <v>85</v>
      </c>
      <c r="G139" s="70" t="s">
        <v>217</v>
      </c>
      <c r="H139" s="126"/>
      <c r="I139" t="str">
        <f>IF(AND($B$136="Priority",H139=0)=TRUE,"Bitte Daten angeben","")</f>
        <v>Bitte Daten angeben</v>
      </c>
    </row>
    <row r="140" spans="6:9" ht="25.5">
      <c r="F140" s="194" t="s">
        <v>86</v>
      </c>
      <c r="G140" s="67" t="s">
        <v>217</v>
      </c>
      <c r="H140" s="76">
        <f>IF(H139="",0,(H137/H139)+H137*H138)</f>
        <v>0</v>
      </c>
      <c r="I140" s="60"/>
    </row>
    <row r="142" ht="12.75">
      <c r="J142" s="60"/>
    </row>
    <row r="143" ht="12.75">
      <c r="J143" s="60"/>
    </row>
  </sheetData>
  <sheetProtection selectLockedCells="1" selectUnlockedCells="1"/>
  <mergeCells count="2">
    <mergeCell ref="E22:E28"/>
    <mergeCell ref="B2:C2"/>
  </mergeCells>
  <conditionalFormatting sqref="B127 B130 B133 B136 B96 B101 B108 B117 B124 B85 B90 B72 B77 B80 B53 B62 B67 B30 B38 B46 B22">
    <cfRule type="cellIs" priority="1" dxfId="1" operator="equal" stopIfTrue="1">
      <formula>"Priority"</formula>
    </cfRule>
    <cfRule type="cellIs" priority="2" dxfId="2" operator="equal" stopIfTrue="1">
      <formula>""</formula>
    </cfRule>
  </conditionalFormatting>
  <printOptions horizontalCentered="1"/>
  <pageMargins left="0.7480314960629921" right="0.7480314960629921" top="0.5118110236220472" bottom="0.47" header="0.5118110236220472" footer="0.21"/>
  <pageSetup fitToHeight="2" fitToWidth="1" horizontalDpi="600" verticalDpi="600" orientation="portrait" scale="55" r:id="rId3"/>
  <headerFooter alignWithMargins="0">
    <oddFooter>&amp;L&amp;F&amp;C&amp;A&amp;R&amp;P/&amp;N</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J42"/>
  <sheetViews>
    <sheetView showGridLines="0" tabSelected="1" workbookViewId="0" topLeftCell="A1">
      <selection activeCell="A40" sqref="A40"/>
    </sheetView>
  </sheetViews>
  <sheetFormatPr defaultColWidth="11.421875" defaultRowHeight="12.75"/>
  <cols>
    <col min="1" max="1" width="24.00390625" style="0" customWidth="1"/>
    <col min="2" max="2" width="13.57421875" style="0" customWidth="1"/>
    <col min="3" max="3" width="2.7109375" style="0" customWidth="1"/>
    <col min="4" max="4" width="12.421875" style="0" customWidth="1"/>
    <col min="5" max="5" width="2.421875" style="0" customWidth="1"/>
    <col min="6" max="6" width="31.421875" style="0" customWidth="1"/>
    <col min="7" max="7" width="3.28125" style="50" bestFit="1" customWidth="1"/>
    <col min="8" max="8" width="9.28125" style="0" customWidth="1"/>
    <col min="9" max="10" width="13.7109375" style="0" customWidth="1"/>
    <col min="11" max="11" width="4.28125" style="0" customWidth="1"/>
    <col min="12" max="16384" width="9.140625" style="0" customWidth="1"/>
  </cols>
  <sheetData>
    <row r="1" spans="2:10" ht="12.75">
      <c r="B1" s="85" t="s">
        <v>25</v>
      </c>
      <c r="C1" s="86"/>
      <c r="D1" s="87" t="str">
        <f>'Data Entry &amp; Driver Calculation'!D2</f>
        <v>UMGESTALTUNG VON PRODUKT XYZ AUF SRP (HERSTELLER X, HÄNDLER Y)</v>
      </c>
      <c r="E1" s="88"/>
      <c r="F1" s="88"/>
      <c r="G1" s="88"/>
      <c r="H1" s="88"/>
      <c r="I1" s="88"/>
      <c r="J1" s="89"/>
    </row>
    <row r="2" spans="2:10" ht="12.75">
      <c r="B2" s="90"/>
      <c r="C2" s="90"/>
      <c r="D2" s="90"/>
      <c r="E2" s="90"/>
      <c r="F2" s="90"/>
      <c r="G2" s="91"/>
      <c r="H2" s="90"/>
      <c r="I2" s="90"/>
      <c r="J2" s="90"/>
    </row>
    <row r="3" spans="2:10" ht="12.75">
      <c r="B3" s="92" t="s">
        <v>234</v>
      </c>
      <c r="C3" s="90"/>
      <c r="D3" s="90"/>
      <c r="E3" s="90"/>
      <c r="F3" s="90"/>
      <c r="G3" s="91"/>
      <c r="H3" s="90"/>
      <c r="I3" s="90"/>
      <c r="J3" s="90"/>
    </row>
    <row r="4" spans="2:10" ht="12.75">
      <c r="B4" s="92" t="s">
        <v>235</v>
      </c>
      <c r="C4" s="90"/>
      <c r="D4" s="90"/>
      <c r="E4" s="90"/>
      <c r="F4" s="90"/>
      <c r="G4" s="91"/>
      <c r="H4" s="90"/>
      <c r="I4" s="90"/>
      <c r="J4" s="90"/>
    </row>
    <row r="5" spans="2:10" ht="12.75">
      <c r="B5" s="92"/>
      <c r="C5" s="90"/>
      <c r="D5" s="90"/>
      <c r="E5" s="90"/>
      <c r="F5" s="90"/>
      <c r="G5" s="91"/>
      <c r="H5" s="90"/>
      <c r="I5" s="90"/>
      <c r="J5" s="90"/>
    </row>
    <row r="6" spans="2:10" ht="12.75">
      <c r="B6" s="90"/>
      <c r="C6" s="90"/>
      <c r="D6" s="90"/>
      <c r="E6" s="90"/>
      <c r="F6" s="90"/>
      <c r="G6" s="91"/>
      <c r="H6" s="90"/>
      <c r="I6" s="209" t="s">
        <v>188</v>
      </c>
      <c r="J6" s="209"/>
    </row>
    <row r="7" spans="2:10" ht="12.75">
      <c r="B7" s="90"/>
      <c r="C7" s="90"/>
      <c r="D7" s="90"/>
      <c r="E7" s="90"/>
      <c r="F7" s="90"/>
      <c r="G7" s="91"/>
      <c r="H7" s="93" t="s">
        <v>90</v>
      </c>
      <c r="I7" s="93" t="s">
        <v>28</v>
      </c>
      <c r="J7" s="93" t="s">
        <v>29</v>
      </c>
    </row>
    <row r="8" spans="2:10" ht="12.75">
      <c r="B8" s="210" t="s">
        <v>107</v>
      </c>
      <c r="C8" s="90"/>
      <c r="D8" s="210" t="s">
        <v>110</v>
      </c>
      <c r="E8" s="94"/>
      <c r="F8" s="95" t="s">
        <v>111</v>
      </c>
      <c r="G8" s="96"/>
      <c r="H8" s="97" t="str">
        <f>IF('Drivers Prioritisation'!H6="Yes","ü","")</f>
        <v>ü</v>
      </c>
      <c r="I8" s="98">
        <f>+'Data Entry &amp; Driver Calculation'!G28</f>
        <v>0</v>
      </c>
      <c r="J8" s="98">
        <f>+'Data Entry &amp; Driver Calculation'!H28</f>
        <v>0</v>
      </c>
    </row>
    <row r="9" spans="2:10" ht="12.75">
      <c r="B9" s="211"/>
      <c r="C9" s="90"/>
      <c r="D9" s="211"/>
      <c r="E9" s="94"/>
      <c r="F9" s="95" t="s">
        <v>97</v>
      </c>
      <c r="G9" s="96"/>
      <c r="H9" s="97" t="str">
        <f>IF('Drivers Prioritisation'!H7="Yes","ü","")</f>
        <v>ü</v>
      </c>
      <c r="I9" s="98">
        <f>+'Data Entry &amp; Driver Calculation'!G36</f>
        <v>0</v>
      </c>
      <c r="J9" s="98">
        <f>+'Data Entry &amp; Driver Calculation'!H36</f>
        <v>0</v>
      </c>
    </row>
    <row r="10" spans="2:10" ht="12.75">
      <c r="B10" s="211"/>
      <c r="C10" s="90"/>
      <c r="D10" s="211"/>
      <c r="E10" s="94"/>
      <c r="F10" s="95" t="s">
        <v>142</v>
      </c>
      <c r="G10" s="91"/>
      <c r="H10" s="97" t="str">
        <f>IF('Drivers Prioritisation'!H8="Yes","ü","")</f>
        <v>ü</v>
      </c>
      <c r="I10" s="98">
        <f>+'Data Entry &amp; Driver Calculation'!G44</f>
        <v>0</v>
      </c>
      <c r="J10" s="98">
        <f>+'Data Entry &amp; Driver Calculation'!H44</f>
        <v>0</v>
      </c>
    </row>
    <row r="11" spans="2:10" ht="12.75">
      <c r="B11" s="211"/>
      <c r="C11" s="90"/>
      <c r="D11" s="211"/>
      <c r="E11" s="94"/>
      <c r="F11" s="95" t="s">
        <v>133</v>
      </c>
      <c r="G11" s="96"/>
      <c r="H11" s="97" t="str">
        <f>IF('Drivers Prioritisation'!H9="Yes","ü","")</f>
        <v>ü</v>
      </c>
      <c r="I11" s="98">
        <f>+'Data Entry &amp; Driver Calculation'!G51</f>
        <v>0</v>
      </c>
      <c r="J11" s="98">
        <f>+'Data Entry &amp; Driver Calculation'!H51</f>
        <v>0</v>
      </c>
    </row>
    <row r="12" spans="2:10" ht="12.75">
      <c r="B12" s="212"/>
      <c r="C12" s="90"/>
      <c r="D12" s="212"/>
      <c r="E12" s="94"/>
      <c r="F12" s="95" t="s">
        <v>144</v>
      </c>
      <c r="G12" s="91"/>
      <c r="H12" s="97" t="str">
        <f>IF('Drivers Prioritisation'!H10="Yes","ü","")</f>
        <v>ü</v>
      </c>
      <c r="I12" s="98">
        <f>+'Data Entry &amp; Driver Calculation'!G59</f>
        <v>0</v>
      </c>
      <c r="J12" s="98">
        <f>+'Data Entry &amp; Driver Calculation'!H59</f>
        <v>0</v>
      </c>
    </row>
    <row r="13" spans="2:10" ht="12.75">
      <c r="B13" s="90"/>
      <c r="C13" s="90"/>
      <c r="D13" s="90"/>
      <c r="E13" s="94"/>
      <c r="F13" s="90"/>
      <c r="G13" s="91"/>
      <c r="H13" s="99"/>
      <c r="I13" s="100"/>
      <c r="J13" s="100"/>
    </row>
    <row r="14" spans="2:10" ht="12.75">
      <c r="B14" s="213" t="s">
        <v>92</v>
      </c>
      <c r="C14" s="90"/>
      <c r="D14" s="210" t="s">
        <v>108</v>
      </c>
      <c r="E14" s="94"/>
      <c r="F14" s="95" t="s">
        <v>112</v>
      </c>
      <c r="G14" s="91"/>
      <c r="H14" s="97" t="str">
        <f>IF('Drivers Prioritisation'!H11="Yes","ü","")</f>
        <v>ü</v>
      </c>
      <c r="I14" s="98" t="str">
        <f>+'Data Entry &amp; Driver Calculation'!G65</f>
        <v>N. A.</v>
      </c>
      <c r="J14" s="98">
        <f>+'Data Entry &amp; Driver Calculation'!H65</f>
        <v>0</v>
      </c>
    </row>
    <row r="15" spans="2:10" ht="12.75">
      <c r="B15" s="214"/>
      <c r="C15" s="90"/>
      <c r="D15" s="211"/>
      <c r="E15" s="94"/>
      <c r="F15" s="95" t="s">
        <v>45</v>
      </c>
      <c r="G15" s="91"/>
      <c r="H15" s="97" t="str">
        <f>IF('Drivers Prioritisation'!H12="Yes","ü","")</f>
        <v>ü</v>
      </c>
      <c r="I15" s="98">
        <f>+'Data Entry &amp; Driver Calculation'!G70</f>
        <v>0</v>
      </c>
      <c r="J15" s="98">
        <f>+'Data Entry &amp; Driver Calculation'!H70</f>
        <v>0</v>
      </c>
    </row>
    <row r="16" spans="2:10" ht="12.75">
      <c r="B16" s="214"/>
      <c r="C16" s="90"/>
      <c r="D16" s="211"/>
      <c r="E16" s="94"/>
      <c r="F16" s="95" t="s">
        <v>48</v>
      </c>
      <c r="G16" s="96"/>
      <c r="H16" s="97" t="str">
        <f>IF('Drivers Prioritisation'!H13="Yes","ü","")</f>
        <v>ü</v>
      </c>
      <c r="I16" s="98" t="str">
        <f>+'Data Entry &amp; Driver Calculation'!G75</f>
        <v>N. A.</v>
      </c>
      <c r="J16" s="98">
        <f>+'Data Entry &amp; Driver Calculation'!H75</f>
        <v>0</v>
      </c>
    </row>
    <row r="17" spans="2:10" ht="12.75">
      <c r="B17" s="214"/>
      <c r="C17" s="90"/>
      <c r="D17" s="211"/>
      <c r="E17" s="94"/>
      <c r="F17" s="95" t="s">
        <v>146</v>
      </c>
      <c r="G17" s="91"/>
      <c r="H17" s="97" t="str">
        <f>IF('Drivers Prioritisation'!H14="Yes","ü","")</f>
        <v>ü</v>
      </c>
      <c r="I17" s="98" t="str">
        <f>+'Data Entry &amp; Driver Calculation'!G78</f>
        <v>N. A.</v>
      </c>
      <c r="J17" s="98">
        <f>+'Data Entry &amp; Driver Calculation'!H78</f>
        <v>0</v>
      </c>
    </row>
    <row r="18" spans="2:10" ht="12.75">
      <c r="B18" s="214"/>
      <c r="C18" s="90"/>
      <c r="D18" s="211"/>
      <c r="E18" s="94"/>
      <c r="F18" s="95" t="s">
        <v>51</v>
      </c>
      <c r="G18" s="91"/>
      <c r="H18" s="97" t="str">
        <f>IF('Drivers Prioritisation'!H15="Yes","ü","")</f>
        <v>ü</v>
      </c>
      <c r="I18" s="98">
        <f>+'Data Entry &amp; Driver Calculation'!G83</f>
        <v>0</v>
      </c>
      <c r="J18" s="98">
        <f>+'Data Entry &amp; Driver Calculation'!H83</f>
        <v>0</v>
      </c>
    </row>
    <row r="19" spans="2:10" ht="12.75">
      <c r="B19" s="214"/>
      <c r="C19" s="90"/>
      <c r="D19" s="211"/>
      <c r="E19" s="94"/>
      <c r="F19" s="95" t="s">
        <v>54</v>
      </c>
      <c r="G19" s="91"/>
      <c r="H19" s="97" t="str">
        <f>IF('Drivers Prioritisation'!H16="Yes","ü","")</f>
        <v>ü</v>
      </c>
      <c r="I19" s="98">
        <f>+'Data Entry &amp; Driver Calculation'!G88</f>
        <v>0</v>
      </c>
      <c r="J19" s="98" t="str">
        <f>+'Data Entry &amp; Driver Calculation'!H88</f>
        <v>N. A.</v>
      </c>
    </row>
    <row r="20" spans="2:10" ht="12.75">
      <c r="B20" s="214"/>
      <c r="C20" s="90"/>
      <c r="D20" s="211"/>
      <c r="E20" s="94"/>
      <c r="F20" s="95" t="s">
        <v>99</v>
      </c>
      <c r="G20" s="91"/>
      <c r="H20" s="97" t="str">
        <f>IF('Drivers Prioritisation'!H17="Yes","ü","")</f>
        <v>ü</v>
      </c>
      <c r="I20" s="98">
        <f>+'Data Entry &amp; Driver Calculation'!G94</f>
        <v>0</v>
      </c>
      <c r="J20" s="98" t="str">
        <f>+'Data Entry &amp; Driver Calculation'!H94</f>
        <v>N. A.</v>
      </c>
    </row>
    <row r="21" spans="2:10" ht="12.75">
      <c r="B21" s="214"/>
      <c r="C21" s="90"/>
      <c r="D21" s="211"/>
      <c r="E21" s="94"/>
      <c r="F21" s="95" t="s">
        <v>60</v>
      </c>
      <c r="G21" s="91"/>
      <c r="H21" s="97" t="str">
        <f>IF('Drivers Prioritisation'!H18="Yes","ü","")</f>
        <v>ü</v>
      </c>
      <c r="I21" s="98">
        <f>+'Data Entry &amp; Driver Calculation'!G99</f>
        <v>0</v>
      </c>
      <c r="J21" s="98" t="str">
        <f>+'Data Entry &amp; Driver Calculation'!H99</f>
        <v>N. A.</v>
      </c>
    </row>
    <row r="22" spans="2:10" ht="12.75">
      <c r="B22" s="214"/>
      <c r="C22" s="90"/>
      <c r="D22" s="211"/>
      <c r="E22" s="94"/>
      <c r="F22" s="95" t="s">
        <v>64</v>
      </c>
      <c r="G22" s="96"/>
      <c r="H22" s="97">
        <f>IF('Drivers Prioritisation'!H19="Yes","ü","")</f>
      </c>
      <c r="I22" s="98">
        <f>+'Data Entry &amp; Driver Calculation'!G106</f>
        <v>0</v>
      </c>
      <c r="J22" s="98" t="str">
        <f>+'Data Entry &amp; Driver Calculation'!H106</f>
        <v>N. A.</v>
      </c>
    </row>
    <row r="23" spans="2:10" ht="12.75">
      <c r="B23" s="214"/>
      <c r="C23" s="90"/>
      <c r="D23" s="211"/>
      <c r="E23" s="94"/>
      <c r="F23" s="95" t="s">
        <v>68</v>
      </c>
      <c r="G23" s="96"/>
      <c r="H23" s="97" t="str">
        <f>IF('Drivers Prioritisation'!H20="Yes","ü","")</f>
        <v>ü</v>
      </c>
      <c r="I23" s="98">
        <f>+'Data Entry &amp; Driver Calculation'!G115</f>
        <v>0</v>
      </c>
      <c r="J23" s="98">
        <f>+'Data Entry &amp; Driver Calculation'!H115</f>
        <v>0</v>
      </c>
    </row>
    <row r="24" spans="2:10" ht="12.75">
      <c r="B24" s="214"/>
      <c r="C24" s="90"/>
      <c r="D24" s="211"/>
      <c r="E24" s="94"/>
      <c r="F24" s="95" t="s">
        <v>74</v>
      </c>
      <c r="G24" s="91"/>
      <c r="H24" s="97">
        <f>IF('Drivers Prioritisation'!H21="Yes","ü","")</f>
      </c>
      <c r="I24" s="98">
        <f>+'Data Entry &amp; Driver Calculation'!G122</f>
        <v>0</v>
      </c>
      <c r="J24" s="98" t="str">
        <f>+'Data Entry &amp; Driver Calculation'!H122</f>
        <v>N. A.</v>
      </c>
    </row>
    <row r="25" spans="2:10" ht="12.75">
      <c r="B25" s="214"/>
      <c r="C25" s="90"/>
      <c r="D25" s="211"/>
      <c r="E25" s="94"/>
      <c r="F25" s="95" t="s">
        <v>76</v>
      </c>
      <c r="G25" s="96"/>
      <c r="H25" s="97">
        <f>IF('Drivers Prioritisation'!H22="Yes","ü","")</f>
      </c>
      <c r="I25" s="98">
        <f>+'Data Entry &amp; Driver Calculation'!G125</f>
        <v>0</v>
      </c>
      <c r="J25" s="98" t="str">
        <f>+'Data Entry &amp; Driver Calculation'!H125</f>
        <v>N. A.</v>
      </c>
    </row>
    <row r="26" spans="2:10" ht="12.75">
      <c r="B26" s="214"/>
      <c r="C26" s="90"/>
      <c r="D26" s="211"/>
      <c r="E26" s="94"/>
      <c r="F26" s="95" t="s">
        <v>100</v>
      </c>
      <c r="G26" s="91"/>
      <c r="H26" s="97">
        <f>IF('Drivers Prioritisation'!H23="Yes","ü","")</f>
      </c>
      <c r="I26" s="98">
        <f>+'Data Entry &amp; Driver Calculation'!G128</f>
        <v>0</v>
      </c>
      <c r="J26" s="98">
        <f>+'Data Entry &amp; Driver Calculation'!H128</f>
        <v>0</v>
      </c>
    </row>
    <row r="27" spans="2:10" ht="12.75">
      <c r="B27" s="214"/>
      <c r="C27" s="90"/>
      <c r="D27" s="211"/>
      <c r="E27" s="94"/>
      <c r="F27" s="95" t="s">
        <v>80</v>
      </c>
      <c r="G27" s="91"/>
      <c r="H27" s="97" t="str">
        <f>IF('Drivers Prioritisation'!H24="Yes","ü","")</f>
        <v>ü</v>
      </c>
      <c r="I27" s="98">
        <f>+'Data Entry &amp; Driver Calculation'!G131</f>
        <v>0</v>
      </c>
      <c r="J27" s="98">
        <f>+'Data Entry &amp; Driver Calculation'!H131</f>
        <v>0</v>
      </c>
    </row>
    <row r="28" spans="2:10" ht="12.75">
      <c r="B28" s="214"/>
      <c r="C28" s="90"/>
      <c r="D28" s="212"/>
      <c r="E28" s="94"/>
      <c r="F28" s="95" t="s">
        <v>152</v>
      </c>
      <c r="G28" s="91"/>
      <c r="H28" s="97" t="str">
        <f>IF('Drivers Prioritisation'!H25="Yes","ü","")</f>
        <v>ü</v>
      </c>
      <c r="I28" s="98">
        <f>+'Data Entry &amp; Driver Calculation'!G134</f>
        <v>0</v>
      </c>
      <c r="J28" s="98">
        <f>+'Data Entry &amp; Driver Calculation'!H134</f>
        <v>0</v>
      </c>
    </row>
    <row r="29" spans="2:10" ht="12.75">
      <c r="B29" s="214"/>
      <c r="C29" s="90"/>
      <c r="D29" s="90"/>
      <c r="E29" s="94"/>
      <c r="F29" s="90"/>
      <c r="G29" s="91"/>
      <c r="H29" s="99"/>
      <c r="I29" s="100"/>
      <c r="J29" s="100"/>
    </row>
    <row r="30" spans="2:10" ht="12.75">
      <c r="B30" s="215"/>
      <c r="C30" s="90"/>
      <c r="D30" s="95" t="s">
        <v>109</v>
      </c>
      <c r="E30" s="94"/>
      <c r="F30" s="95" t="s">
        <v>82</v>
      </c>
      <c r="G30" s="91"/>
      <c r="H30" s="97" t="str">
        <f>IF('Drivers Prioritisation'!H26="Yes","ü","")</f>
        <v>ü</v>
      </c>
      <c r="I30" s="98" t="str">
        <f>+'Data Entry &amp; Driver Calculation'!G140</f>
        <v>N. A.</v>
      </c>
      <c r="J30" s="98">
        <f>+'Data Entry &amp; Driver Calculation'!H140</f>
        <v>0</v>
      </c>
    </row>
    <row r="31" spans="2:10" ht="5.25" customHeight="1">
      <c r="B31" s="101"/>
      <c r="C31" s="90"/>
      <c r="D31" s="91"/>
      <c r="E31" s="94"/>
      <c r="F31" s="91"/>
      <c r="G31" s="91"/>
      <c r="H31" s="102"/>
      <c r="I31" s="103"/>
      <c r="J31" s="103"/>
    </row>
    <row r="32" spans="2:10" ht="15">
      <c r="B32" s="90"/>
      <c r="C32" s="90"/>
      <c r="D32" s="90"/>
      <c r="E32" s="90"/>
      <c r="F32" s="90"/>
      <c r="G32" s="91"/>
      <c r="H32" s="104" t="s">
        <v>113</v>
      </c>
      <c r="I32" s="105">
        <f>SUM(I8:I30)</f>
        <v>0</v>
      </c>
      <c r="J32" s="105">
        <f>SUM(J8:J30)</f>
        <v>0</v>
      </c>
    </row>
    <row r="33" spans="2:10" ht="6" customHeight="1">
      <c r="B33" s="90"/>
      <c r="C33" s="90"/>
      <c r="D33" s="90"/>
      <c r="E33" s="90"/>
      <c r="F33" s="90"/>
      <c r="G33" s="91"/>
      <c r="H33" s="106"/>
      <c r="I33" s="107"/>
      <c r="J33" s="107"/>
    </row>
    <row r="34" spans="2:10" ht="6" customHeight="1">
      <c r="B34" s="90"/>
      <c r="C34" s="90"/>
      <c r="D34" s="90"/>
      <c r="E34" s="90"/>
      <c r="F34" s="90"/>
      <c r="G34" s="91"/>
      <c r="H34" s="106"/>
      <c r="I34" s="107"/>
      <c r="J34" s="107"/>
    </row>
    <row r="35" spans="2:10" ht="15">
      <c r="B35" s="90"/>
      <c r="C35" s="90"/>
      <c r="D35" s="90"/>
      <c r="E35" s="90"/>
      <c r="F35" s="90"/>
      <c r="G35" s="91"/>
      <c r="H35" s="104" t="s">
        <v>114</v>
      </c>
      <c r="I35" s="90"/>
      <c r="J35" s="108">
        <f>SUM(I32:J32)</f>
        <v>0</v>
      </c>
    </row>
    <row r="36" spans="2:10" ht="6" customHeight="1">
      <c r="B36" s="90"/>
      <c r="C36" s="90"/>
      <c r="D36" s="90"/>
      <c r="E36" s="90"/>
      <c r="F36" s="90"/>
      <c r="G36" s="91"/>
      <c r="H36" s="90"/>
      <c r="I36" s="91"/>
      <c r="J36" s="90"/>
    </row>
    <row r="37" spans="1:10" ht="12.75">
      <c r="A37" s="56"/>
      <c r="B37" s="109"/>
      <c r="C37" s="109"/>
      <c r="D37" s="109"/>
      <c r="E37" s="109"/>
      <c r="F37" s="109"/>
      <c r="G37" s="109"/>
      <c r="H37" s="90"/>
      <c r="I37" s="90"/>
      <c r="J37" s="90"/>
    </row>
    <row r="38" spans="1:10" ht="12.75">
      <c r="A38" s="110"/>
      <c r="B38" s="110"/>
      <c r="C38" s="110"/>
      <c r="D38" s="110"/>
      <c r="E38" s="110"/>
      <c r="F38" s="111"/>
      <c r="G38" s="110"/>
      <c r="H38" s="112" t="s">
        <v>116</v>
      </c>
      <c r="I38" s="113" t="s">
        <v>28</v>
      </c>
      <c r="J38" s="181" t="e">
        <f>IF(I32&gt;0,0,-('Business Case Result'!I32/'Data Entry &amp; Driver Calculation'!G27)/'Data Entry &amp; Driver Calculation'!G14)</f>
        <v>#DIV/0!</v>
      </c>
    </row>
    <row r="39" spans="2:10" ht="12.75">
      <c r="B39" s="90"/>
      <c r="C39" s="90"/>
      <c r="D39" s="90"/>
      <c r="E39" s="90"/>
      <c r="F39" s="90"/>
      <c r="G39" s="91"/>
      <c r="H39" s="90"/>
      <c r="I39" s="113" t="s">
        <v>29</v>
      </c>
      <c r="J39" s="181" t="e">
        <f>IF(J32&gt;0,0,-('Business Case Result'!J32/'Data Entry &amp; Driver Calculation'!H27)/'Data Entry &amp; Driver Calculation'!H14)</f>
        <v>#DIV/0!</v>
      </c>
    </row>
    <row r="40" spans="2:10" ht="25.5">
      <c r="B40" s="90"/>
      <c r="C40" s="90"/>
      <c r="D40" s="90"/>
      <c r="E40" s="90"/>
      <c r="F40" s="90"/>
      <c r="G40" s="91"/>
      <c r="H40" s="90"/>
      <c r="I40" s="199" t="s">
        <v>115</v>
      </c>
      <c r="J40" s="181" t="e">
        <f>IF(J35&gt;0,0,-(J35/('Data Entry &amp; Driver Calculation'!G27+'Data Entry &amp; Driver Calculation'!H27))/'Data Entry &amp; Driver Calculation'!G14)</f>
        <v>#DIV/0!</v>
      </c>
    </row>
    <row r="42" spans="4:9" ht="12.75">
      <c r="D42" s="54"/>
      <c r="E42" s="54"/>
      <c r="F42" s="54"/>
      <c r="G42" s="62"/>
      <c r="H42" s="83"/>
      <c r="I42" s="54"/>
    </row>
  </sheetData>
  <sheetProtection/>
  <mergeCells count="5">
    <mergeCell ref="I6:J6"/>
    <mergeCell ref="D8:D12"/>
    <mergeCell ref="D14:D28"/>
    <mergeCell ref="B14:B30"/>
    <mergeCell ref="B8:B12"/>
  </mergeCells>
  <printOptions horizontalCentered="1" verticalCentered="1"/>
  <pageMargins left="0.7480314960629921" right="0.7480314960629921" top="0.58" bottom="0.53" header="0.5118110236220472" footer="0.32"/>
  <pageSetup fitToHeight="1" fitToWidth="1" horizontalDpi="600" verticalDpi="600" orientation="landscape" r:id="rId1"/>
  <headerFooter alignWithMargins="0">
    <oddFooter>&amp;L&amp;F&amp;C&amp;A&amp;R&amp;P/&amp;N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Accenture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david.s.todd</dc:creator>
  <cp:keywords/>
  <dc:description/>
  <cp:lastModifiedBy>krasutzki</cp:lastModifiedBy>
  <cp:lastPrinted>2007-03-27T14:44:51Z</cp:lastPrinted>
  <dcterms:created xsi:type="dcterms:W3CDTF">2006-06-07T11:15:35Z</dcterms:created>
  <dcterms:modified xsi:type="dcterms:W3CDTF">2007-06-29T12:03:09Z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1339086401</vt:i4>
  </property>
  <property fmtid="{D5CDD505-2E9C-101B-9397-08002B2CF9AE}" pid="3" name="_NewReviewCycle">
    <vt:lpwstr/>
  </property>
  <property fmtid="{D5CDD505-2E9C-101B-9397-08002B2CF9AE}" pid="4" name="_EmailSubject">
    <vt:lpwstr>Business Case Assessment Tool</vt:lpwstr>
  </property>
  <property fmtid="{D5CDD505-2E9C-101B-9397-08002B2CF9AE}" pid="5" name="_AuthorEmail">
    <vt:lpwstr>david.s.todd@accenture.com</vt:lpwstr>
  </property>
  <property fmtid="{D5CDD505-2E9C-101B-9397-08002B2CF9AE}" pid="6" name="_AuthorEmailDisplayName">
    <vt:lpwstr>Todd, David S.</vt:lpwstr>
  </property>
  <property fmtid="{D5CDD505-2E9C-101B-9397-08002B2CF9AE}" pid="7" name="_ReviewingToolsShownOnce">
    <vt:lpwstr/>
  </property>
</Properties>
</file>